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48" firstSheet="3" activeTab="13"/>
  </bookViews>
  <sheets>
    <sheet name="M13 H" sheetId="1" r:id="rId1"/>
    <sheet name="M15 H" sheetId="2" r:id="rId2"/>
    <sheet name="M17 H" sheetId="3" r:id="rId3"/>
    <sheet name="M20 H" sheetId="4" r:id="rId4"/>
    <sheet name="SENIORS H" sheetId="5" r:id="rId5"/>
    <sheet name="V1 FH" sheetId="6" r:id="rId6"/>
    <sheet name="V2 FH" sheetId="7" r:id="rId7"/>
    <sheet name="M13 D" sheetId="8" r:id="rId8"/>
    <sheet name="M15 D" sheetId="9" r:id="rId9"/>
    <sheet name="M17 D" sheetId="10" r:id="rId10"/>
    <sheet name="M20 D" sheetId="11" r:id="rId11"/>
    <sheet name="SENIORS D" sheetId="12" r:id="rId12"/>
    <sheet name="FDV1 " sheetId="13" r:id="rId13"/>
    <sheet name="FDV3-V4" sheetId="14" r:id="rId14"/>
  </sheets>
  <definedNames>
    <definedName name="_xlnm.Print_Area" localSheetId="2">'M17 H'!$A$1:$U$36</definedName>
  </definedNames>
  <calcPr calcMode="manual" fullCalcOnLoad="1"/>
</workbook>
</file>

<file path=xl/sharedStrings.xml><?xml version="1.0" encoding="utf-8"?>
<sst xmlns="http://schemas.openxmlformats.org/spreadsheetml/2006/main" count="532" uniqueCount="211">
  <si>
    <t>M 13</t>
  </si>
  <si>
    <t>TOTAL</t>
  </si>
  <si>
    <t xml:space="preserve">Date : </t>
  </si>
  <si>
    <t xml:space="preserve">Coefficient de force : </t>
  </si>
  <si>
    <t xml:space="preserve">Nombre de tireurs : </t>
  </si>
  <si>
    <t>M 15</t>
  </si>
  <si>
    <t>FDJ</t>
  </si>
  <si>
    <t>M 17</t>
  </si>
  <si>
    <t>SENIOR</t>
  </si>
  <si>
    <t xml:space="preserve">France </t>
  </si>
  <si>
    <t>FLEURET MASCULIN</t>
  </si>
  <si>
    <t>France</t>
  </si>
  <si>
    <t>M 20</t>
  </si>
  <si>
    <t>FLEURET FEMININ</t>
  </si>
  <si>
    <t>DENICHERE Elisa</t>
  </si>
  <si>
    <t>WIECKOWICZ Kenny</t>
  </si>
  <si>
    <t>Meung sur Loire</t>
  </si>
  <si>
    <t>St Jean de la Ruelle</t>
  </si>
  <si>
    <t>AMIOT Adrien</t>
  </si>
  <si>
    <t>Bourges ESC</t>
  </si>
  <si>
    <t>CLEMENT Quentin</t>
  </si>
  <si>
    <t>St Doulchard</t>
  </si>
  <si>
    <t>Blois CE</t>
  </si>
  <si>
    <t>DE LAGARDE Enguerrand</t>
  </si>
  <si>
    <t>POUGET Angel</t>
  </si>
  <si>
    <t>Tours SA</t>
  </si>
  <si>
    <t>BAGAEV Emile</t>
  </si>
  <si>
    <t>CARCASSIER Théo</t>
  </si>
  <si>
    <t>Bourges EMB</t>
  </si>
  <si>
    <t>08</t>
  </si>
  <si>
    <t>COZETTE Julien</t>
  </si>
  <si>
    <t>MARCHESE Noémie</t>
  </si>
  <si>
    <t>Bourgueil ES</t>
  </si>
  <si>
    <t>CLASEMMENT NATIONAL FFE M15</t>
  </si>
  <si>
    <t xml:space="preserve">CLT FFE </t>
  </si>
  <si>
    <t>CHPT REG M15</t>
  </si>
  <si>
    <t>CLASSEMENT NATIONAL FFE M17</t>
  </si>
  <si>
    <t>CLT NAT FFE</t>
  </si>
  <si>
    <t>CHPT REG M17</t>
  </si>
  <si>
    <t>CLASSEMENT NATIONAL FFE M20</t>
  </si>
  <si>
    <t>CLASSEMENT NATIONAL FFE SENIORS</t>
  </si>
  <si>
    <t xml:space="preserve">CHPT REG SENIORS </t>
  </si>
  <si>
    <t xml:space="preserve">Meung sur loire </t>
  </si>
  <si>
    <t>MARTY-FROSSARD Leo</t>
  </si>
  <si>
    <t xml:space="preserve">St Denis de l'Hotel </t>
  </si>
  <si>
    <t>CHAUVEAU Julie</t>
  </si>
  <si>
    <t>Tours Sa</t>
  </si>
  <si>
    <t xml:space="preserve">St Doulchard Esc. </t>
  </si>
  <si>
    <t>SAISON 2021_2022</t>
  </si>
  <si>
    <t>VETERAN 1</t>
  </si>
  <si>
    <t>Bloc 1</t>
  </si>
  <si>
    <t>Bloc 2</t>
  </si>
  <si>
    <t>Paris</t>
  </si>
  <si>
    <t>CN 1</t>
  </si>
  <si>
    <t>CN 2</t>
  </si>
  <si>
    <t>MURET</t>
  </si>
  <si>
    <t>PETIT-BOURG</t>
  </si>
  <si>
    <t>RENNES</t>
  </si>
  <si>
    <t>NANTES</t>
  </si>
  <si>
    <t>CN1</t>
  </si>
  <si>
    <t>ANTONY</t>
  </si>
  <si>
    <t>BORDEAUX</t>
  </si>
  <si>
    <t>BOURG LA REINE</t>
  </si>
  <si>
    <t>MELUN</t>
  </si>
  <si>
    <t>VALENCE</t>
  </si>
  <si>
    <t>CLASSEMENT NATIONAL FFE V1</t>
  </si>
  <si>
    <t>CN2</t>
  </si>
  <si>
    <t>LE MEE</t>
  </si>
  <si>
    <t>FACHES</t>
  </si>
  <si>
    <t>DIJON</t>
  </si>
  <si>
    <t>EC Indre</t>
  </si>
  <si>
    <t>LAURENT Mathis</t>
  </si>
  <si>
    <t>BOURGES</t>
  </si>
  <si>
    <t>LANDRE Lucas</t>
  </si>
  <si>
    <t>ESL 45</t>
  </si>
  <si>
    <t>COZETTE-BAO Amza-Maxence</t>
  </si>
  <si>
    <t>ROGUEZ Pierre</t>
  </si>
  <si>
    <t>BOUTON Marius</t>
  </si>
  <si>
    <t>St Denis de l'Hotel</t>
  </si>
  <si>
    <t>ROBLES Lorenzo</t>
  </si>
  <si>
    <t>GARZON Chloé</t>
  </si>
  <si>
    <t>GIRARDEAU Mélina</t>
  </si>
  <si>
    <t>ROBIN Samuel</t>
  </si>
  <si>
    <t>ESTRADE Enzo</t>
  </si>
  <si>
    <t>TOUZEAU Emma</t>
  </si>
  <si>
    <t>CHAUVEAU Eloise</t>
  </si>
  <si>
    <t>AUBAILLY Corinne</t>
  </si>
  <si>
    <t xml:space="preserve">PELLACOEUR Laura </t>
  </si>
  <si>
    <t>FALIZE Emmy</t>
  </si>
  <si>
    <t>HENON Marianne</t>
  </si>
  <si>
    <t>Chateauroux</t>
  </si>
  <si>
    <t>Orléans CE</t>
  </si>
  <si>
    <t>09</t>
  </si>
  <si>
    <t>10</t>
  </si>
  <si>
    <t>CLASSEMENT NATIONAL FFE M15</t>
  </si>
  <si>
    <t>LATHENE Martin</t>
  </si>
  <si>
    <t>LAFRANQUE Simon</t>
  </si>
  <si>
    <t>PERDEREAU Adrien</t>
  </si>
  <si>
    <t>Chinon CARC</t>
  </si>
  <si>
    <t>HAGUENIER Juliette</t>
  </si>
  <si>
    <t>LENGRAND Anna</t>
  </si>
  <si>
    <t>St Denis de l'Hôtel</t>
  </si>
  <si>
    <t>DESMOUILLIERES Sophie</t>
  </si>
  <si>
    <t>ECI 36</t>
  </si>
  <si>
    <t>JEBARY Malory</t>
  </si>
  <si>
    <t>RODRIGUES Arthur</t>
  </si>
  <si>
    <t>BOISSIERE Ewen</t>
  </si>
  <si>
    <t>NEMOUR Soan</t>
  </si>
  <si>
    <t>DELALANDE Pierre-Antoine</t>
  </si>
  <si>
    <t>GIGOU faustin</t>
  </si>
  <si>
    <t>DOUSSOT Thémis</t>
  </si>
  <si>
    <t>ROCHETEAU Camille</t>
  </si>
  <si>
    <t>LESTRADE Nathalie</t>
  </si>
  <si>
    <t>BUISSON Anaé</t>
  </si>
  <si>
    <t>DUONG Emilie</t>
  </si>
  <si>
    <t>BERTRANDA Maïwenn</t>
  </si>
  <si>
    <t>SAISON 2022_2023</t>
  </si>
  <si>
    <t>CHAUVETTE-DREFFIER Marie</t>
  </si>
  <si>
    <t>TURQUOIS Louisiane</t>
  </si>
  <si>
    <t>Châteauroux</t>
  </si>
  <si>
    <t>ROGUEZ Perrine</t>
  </si>
  <si>
    <t>GASTINEAU Lolie</t>
  </si>
  <si>
    <t>COQUARD Constance</t>
  </si>
  <si>
    <t>GRAND-PERRET Elora</t>
  </si>
  <si>
    <t>L.L. Salbris</t>
  </si>
  <si>
    <t>DEEST Annaëlle</t>
  </si>
  <si>
    <t>BOINA Nadiyang</t>
  </si>
  <si>
    <t>CAHUZAC Manon</t>
  </si>
  <si>
    <t>CR2</t>
  </si>
  <si>
    <t>TOURS</t>
  </si>
  <si>
    <t>Challenge de FR</t>
  </si>
  <si>
    <t>24 et 25/06/23</t>
  </si>
  <si>
    <t>Championnat REG</t>
  </si>
  <si>
    <t>NEDJINI LEMESLE Nina</t>
  </si>
  <si>
    <t>1/8 Finale H2032</t>
  </si>
  <si>
    <t>1/4 Finale H2032</t>
  </si>
  <si>
    <t>18/03 - 25/03</t>
  </si>
  <si>
    <t>1/2 Finale H2032</t>
  </si>
  <si>
    <t>06/05 - 13/05</t>
  </si>
  <si>
    <t>ALBI</t>
  </si>
  <si>
    <t>LE COQ Karelle</t>
  </si>
  <si>
    <t>DUPEYRON Luc</t>
  </si>
  <si>
    <t>GIRARD RENOUARD</t>
  </si>
  <si>
    <t>COZETTE-BAO Amza</t>
  </si>
  <si>
    <t>LE MINTIER Aldric</t>
  </si>
  <si>
    <t>NUOVO Valentin</t>
  </si>
  <si>
    <t>BORTOLUSSI</t>
  </si>
  <si>
    <t>BRENNETOT François</t>
  </si>
  <si>
    <t>BONNIN Jules</t>
  </si>
  <si>
    <t>THOMAS GARABIGE Gabriel</t>
  </si>
  <si>
    <t>CR 1</t>
  </si>
  <si>
    <t>CR 2</t>
  </si>
  <si>
    <t>BESNARD Charlie</t>
  </si>
  <si>
    <t>CHRETIEN Héloïse</t>
  </si>
  <si>
    <t>GARZON Maxence</t>
  </si>
  <si>
    <t>LECLERC VILETTE Audran</t>
  </si>
  <si>
    <t>BERTHOU Marin</t>
  </si>
  <si>
    <t>CAHUZAC Aloïs</t>
  </si>
  <si>
    <t>COZETTE Florian</t>
  </si>
  <si>
    <t>DUBUISSON Rémi</t>
  </si>
  <si>
    <t>DURANT-THOMAS</t>
  </si>
  <si>
    <t>NAZON Samuel</t>
  </si>
  <si>
    <t>MENANTEAU Adelin</t>
  </si>
  <si>
    <t>ROUGON Noham</t>
  </si>
  <si>
    <t>FRENAIZON BEAUJARD Titouan</t>
  </si>
  <si>
    <t>LACOSTE Jules</t>
  </si>
  <si>
    <t>SCHACHERER Nathan</t>
  </si>
  <si>
    <t>AZIZ-LUQUET Roxane</t>
  </si>
  <si>
    <t>GASSIES Suzie</t>
  </si>
  <si>
    <t xml:space="preserve">2002 et avant </t>
  </si>
  <si>
    <t>CSA EMB</t>
  </si>
  <si>
    <t>COCHET Niels</t>
  </si>
  <si>
    <t>LAFAIX Justin</t>
  </si>
  <si>
    <t>JEANNEROD Gabriel</t>
  </si>
  <si>
    <t>LATHENE Simon</t>
  </si>
  <si>
    <t>CAPGRAS Gabin</t>
  </si>
  <si>
    <t>DOHIN Estève</t>
  </si>
  <si>
    <t>VISCITA Colin</t>
  </si>
  <si>
    <t>2002 et avant</t>
  </si>
  <si>
    <t>COGNAC</t>
  </si>
  <si>
    <t>HENIN BEAUMONT</t>
  </si>
  <si>
    <t>ETAMPES</t>
  </si>
  <si>
    <t>HAGUENEAU</t>
  </si>
  <si>
    <t>C.E Orléans</t>
  </si>
  <si>
    <t>EN 2</t>
  </si>
  <si>
    <t>EN 1</t>
  </si>
  <si>
    <t>EN 3</t>
  </si>
  <si>
    <t>EN 4</t>
  </si>
  <si>
    <t>EN 5</t>
  </si>
  <si>
    <t>LAROCHE MANCEAU Marie</t>
  </si>
  <si>
    <t>SUARD Sandrine</t>
  </si>
  <si>
    <t>GAUDIN Eric</t>
  </si>
  <si>
    <t>BACKOS David</t>
  </si>
  <si>
    <t>SEVOT Romain</t>
  </si>
  <si>
    <t>PARIS</t>
  </si>
  <si>
    <t>ST GERMAIN EN LAYE</t>
  </si>
  <si>
    <t>MARSEILLE</t>
  </si>
  <si>
    <t>EN3</t>
  </si>
  <si>
    <t>VETERAN 3 et 4</t>
  </si>
  <si>
    <t>Orléans C.E</t>
  </si>
  <si>
    <t>CLASSEMENT NATIONAL FFE V3 et 4</t>
  </si>
  <si>
    <t>JOSSE Thibault</t>
  </si>
  <si>
    <t>VETERAN 2</t>
  </si>
  <si>
    <t>U S Joué Les Tours</t>
  </si>
  <si>
    <t>COSETTE Julien</t>
  </si>
  <si>
    <t>Bourgueil E S</t>
  </si>
  <si>
    <t>LECOMTE Christophe</t>
  </si>
  <si>
    <t>US Joué les Tours</t>
  </si>
  <si>
    <t>COMPIEGNE</t>
  </si>
  <si>
    <t>CHPT REG VETERANS</t>
  </si>
  <si>
    <t>CR 3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</si>
</sst>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_ * #,##0_)\ _€_ ;_ * \(#,##0\)\ _€_ ;_ * &quot;-&quot;_)\ _€_ ;_ @_ "/>
    <numFmt numFmtId="175" formatCode="_ * #,##0.00_)\ _€_ ;_ * \(#,##0.00\)\ _€_ ;_ * &quot;-&quot;??_)\ _€_ ;_ @_ "/>
    <numFmt numFmtId="176" formatCode="dd/mm/yy;@"/>
    <numFmt numFmtId="177" formatCode="yy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0.0"/>
    <numFmt numFmtId="182" formatCode="00"/>
    <numFmt numFmtId="183" formatCode="[$-40C]dddd\ d\ mmmm\ yyyy"/>
    <numFmt numFmtId="184" formatCode="d/m/yy;@"/>
    <numFmt numFmtId="185" formatCode="mmm\-yyyy"/>
    <numFmt numFmtId="186" formatCode="0;[Red]0"/>
    <numFmt numFmtId="187" formatCode="dd/mm/yyyy;@"/>
    <numFmt numFmtId="188" formatCode="0.00;[Red]0.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sz val="9"/>
      <color indexed="62"/>
      <name val="Verdana"/>
      <family val="2"/>
    </font>
    <font>
      <b/>
      <sz val="9"/>
      <color indexed="62"/>
      <name val="Verdana"/>
      <family val="2"/>
    </font>
    <font>
      <sz val="12"/>
      <color indexed="62"/>
      <name val="Verdana"/>
      <family val="2"/>
    </font>
    <font>
      <i/>
      <sz val="8"/>
      <color indexed="23"/>
      <name val="Verdana"/>
      <family val="2"/>
    </font>
    <font>
      <sz val="10"/>
      <color indexed="62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9"/>
      <color indexed="12"/>
      <name val="Verdana"/>
      <family val="2"/>
    </font>
    <font>
      <sz val="8"/>
      <name val="Verdana"/>
      <family val="2"/>
    </font>
    <font>
      <sz val="8"/>
      <name val="Calibri"/>
      <family val="2"/>
    </font>
    <font>
      <sz val="11"/>
      <color indexed="62"/>
      <name val="Verdana"/>
      <family val="2"/>
    </font>
    <font>
      <sz val="10"/>
      <name val="Arial"/>
      <family val="2"/>
    </font>
    <font>
      <sz val="8"/>
      <color indexed="62"/>
      <name val="Verdana"/>
      <family val="2"/>
    </font>
    <font>
      <sz val="12"/>
      <name val="Calibri"/>
      <family val="2"/>
    </font>
    <font>
      <i/>
      <sz val="12"/>
      <color indexed="23"/>
      <name val="Verdana"/>
      <family val="2"/>
    </font>
    <font>
      <sz val="12"/>
      <color indexed="23"/>
      <name val="Verdana"/>
      <family val="2"/>
    </font>
    <font>
      <b/>
      <sz val="8"/>
      <color indexed="62"/>
      <name val="Verdana"/>
      <family val="2"/>
    </font>
    <font>
      <sz val="9"/>
      <color indexed="1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9"/>
      <color indexed="10"/>
      <name val="Verdana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10"/>
      <name val="Verdana"/>
      <family val="2"/>
    </font>
    <font>
      <sz val="10"/>
      <color indexed="62"/>
      <name val="Comic Sans MS"/>
      <family val="4"/>
    </font>
    <font>
      <sz val="8"/>
      <color indexed="8"/>
      <name val="Calibri"/>
      <family val="2"/>
    </font>
    <font>
      <sz val="9"/>
      <color indexed="10"/>
      <name val="Verdana"/>
      <family val="2"/>
    </font>
    <font>
      <b/>
      <sz val="12"/>
      <color indexed="10"/>
      <name val="Calibri"/>
      <family val="2"/>
    </font>
    <font>
      <i/>
      <sz val="10"/>
      <color indexed="62"/>
      <name val="Verdana"/>
      <family val="2"/>
    </font>
    <font>
      <b/>
      <sz val="10"/>
      <color indexed="10"/>
      <name val="Verdana"/>
      <family val="2"/>
    </font>
    <font>
      <b/>
      <sz val="10"/>
      <color indexed="10"/>
      <name val="Calibri"/>
      <family val="2"/>
    </font>
    <font>
      <i/>
      <sz val="9"/>
      <color indexed="10"/>
      <name val="Verdana"/>
      <family val="2"/>
    </font>
    <font>
      <sz val="10"/>
      <color indexed="10"/>
      <name val="Verdana"/>
      <family val="2"/>
    </font>
    <font>
      <b/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9"/>
      <color rgb="FFFF0000"/>
      <name val="Verdana"/>
      <family val="2"/>
    </font>
    <font>
      <sz val="9"/>
      <color theme="1"/>
      <name val="Calibri"/>
      <family val="2"/>
    </font>
    <font>
      <sz val="10"/>
      <color rgb="FF333399"/>
      <name val="Verdana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10"/>
      <color rgb="FFFF0000"/>
      <name val="Verdana"/>
      <family val="2"/>
    </font>
    <font>
      <sz val="10"/>
      <color rgb="FF333399"/>
      <name val="Comic Sans MS"/>
      <family val="4"/>
    </font>
    <font>
      <sz val="8"/>
      <color rgb="FF333399"/>
      <name val="Verdana"/>
      <family val="2"/>
    </font>
    <font>
      <sz val="8"/>
      <color theme="1"/>
      <name val="Calibri"/>
      <family val="2"/>
    </font>
    <font>
      <sz val="9"/>
      <color rgb="FFFF0000"/>
      <name val="Verdana"/>
      <family val="2"/>
    </font>
    <font>
      <b/>
      <sz val="12"/>
      <color rgb="FFFF0000"/>
      <name val="Calibri"/>
      <family val="2"/>
    </font>
    <font>
      <i/>
      <sz val="10"/>
      <color rgb="FF333399"/>
      <name val="Verdana"/>
      <family val="2"/>
    </font>
    <font>
      <b/>
      <sz val="10"/>
      <color rgb="FFFF0000"/>
      <name val="Verdana"/>
      <family val="2"/>
    </font>
    <font>
      <b/>
      <sz val="10"/>
      <color rgb="FFFF0000"/>
      <name val="Calibri"/>
      <family val="2"/>
    </font>
    <font>
      <i/>
      <sz val="9"/>
      <color rgb="FFFF0000"/>
      <name val="Verdana"/>
      <family val="2"/>
    </font>
    <font>
      <sz val="10"/>
      <color rgb="FFFF0000"/>
      <name val="Verdana"/>
      <family val="2"/>
    </font>
    <font>
      <sz val="9"/>
      <color rgb="FF333399"/>
      <name val="Verdana"/>
      <family val="2"/>
    </font>
    <font>
      <b/>
      <sz val="9"/>
      <color rgb="FF333399"/>
      <name val="Verdana"/>
      <family val="2"/>
    </font>
    <font>
      <b/>
      <sz val="9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99"/>
      </left>
      <right style="thin">
        <color rgb="FF333399"/>
      </right>
      <top>
        <color indexed="63"/>
      </top>
      <bottom>
        <color indexed="63"/>
      </bottom>
    </border>
    <border>
      <left style="thin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thin">
        <color indexed="62"/>
      </left>
      <right style="double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 style="thin">
        <color rgb="FF333399"/>
      </left>
      <right style="double">
        <color rgb="FF333399"/>
      </right>
      <top style="double">
        <color rgb="FF333399"/>
      </top>
      <bottom>
        <color indexed="63"/>
      </bottom>
    </border>
    <border>
      <left style="thin">
        <color rgb="FF333399"/>
      </left>
      <right style="double">
        <color rgb="FF333399"/>
      </right>
      <top>
        <color indexed="63"/>
      </top>
      <bottom>
        <color indexed="63"/>
      </bottom>
    </border>
    <border>
      <left style="thin">
        <color rgb="FF333399"/>
      </left>
      <right style="double">
        <color rgb="FF333399"/>
      </right>
      <top>
        <color indexed="63"/>
      </top>
      <bottom style="double">
        <color rgb="FF333399"/>
      </bottom>
    </border>
    <border>
      <left style="double">
        <color rgb="FF333399"/>
      </left>
      <right style="thin">
        <color rgb="FF333399"/>
      </right>
      <top>
        <color indexed="63"/>
      </top>
      <bottom style="double">
        <color rgb="FF333399"/>
      </bottom>
    </border>
    <border>
      <left style="double">
        <color indexed="62"/>
      </left>
      <right style="thin"/>
      <top style="double">
        <color indexed="62"/>
      </top>
      <bottom>
        <color indexed="63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thin"/>
      <top>
        <color indexed="63"/>
      </top>
      <bottom>
        <color indexed="63"/>
      </bottom>
    </border>
    <border>
      <left style="double">
        <color indexed="62"/>
      </left>
      <right style="thin"/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double">
        <color rgb="FF333399"/>
      </left>
      <right>
        <color indexed="63"/>
      </right>
      <top>
        <color indexed="63"/>
      </top>
      <bottom>
        <color indexed="63"/>
      </bottom>
    </border>
    <border>
      <left style="double">
        <color rgb="FF333399"/>
      </left>
      <right style="double">
        <color rgb="FF333399"/>
      </right>
      <top>
        <color indexed="63"/>
      </top>
      <bottom>
        <color indexed="63"/>
      </bottom>
    </border>
    <border>
      <left style="double">
        <color rgb="FF333399"/>
      </left>
      <right style="double">
        <color rgb="FF333399"/>
      </right>
      <top>
        <color indexed="63"/>
      </top>
      <bottom style="double">
        <color rgb="FF333399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>
        <color indexed="63"/>
      </bottom>
    </border>
    <border>
      <left style="double">
        <color indexed="62"/>
      </left>
      <right style="double">
        <color indexed="62"/>
      </right>
      <top>
        <color indexed="63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 style="thin">
        <color indexed="62"/>
      </left>
      <right>
        <color indexed="63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rgb="FF333399"/>
      </left>
      <right>
        <color indexed="63"/>
      </right>
      <top>
        <color indexed="63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double">
        <color rgb="FF333399"/>
      </bottom>
    </border>
    <border>
      <left>
        <color indexed="63"/>
      </left>
      <right style="thin">
        <color rgb="FF3333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rgb="FF333399"/>
      </top>
      <bottom>
        <color indexed="63"/>
      </bottom>
    </border>
    <border>
      <left style="double">
        <color rgb="FF333399"/>
      </left>
      <right style="thin">
        <color rgb="FF333399"/>
      </right>
      <top style="double">
        <color rgb="FF333399"/>
      </top>
      <bottom>
        <color indexed="63"/>
      </bottom>
    </border>
    <border>
      <left style="double">
        <color rgb="FF333399"/>
      </left>
      <right style="double">
        <color rgb="FF333399"/>
      </right>
      <top style="double">
        <color rgb="FF333399"/>
      </top>
      <bottom>
        <color indexed="63"/>
      </bottom>
    </border>
    <border>
      <left style="double">
        <color rgb="FF333399"/>
      </left>
      <right>
        <color indexed="63"/>
      </right>
      <top style="double">
        <color rgb="FF333399"/>
      </top>
      <bottom>
        <color indexed="63"/>
      </bottom>
    </border>
    <border>
      <left style="thin">
        <color rgb="FF333399"/>
      </left>
      <right>
        <color indexed="63"/>
      </right>
      <top>
        <color indexed="63"/>
      </top>
      <bottom>
        <color indexed="63"/>
      </bottom>
    </border>
    <border>
      <left style="thin">
        <color rgb="FF333399"/>
      </left>
      <right>
        <color indexed="63"/>
      </right>
      <top>
        <color indexed="63"/>
      </top>
      <bottom style="double">
        <color rgb="FF333399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rgb="FF333399"/>
      </left>
      <right style="thin">
        <color rgb="FF333399"/>
      </right>
      <top>
        <color indexed="63"/>
      </top>
      <bottom style="double">
        <color rgb="FF333399"/>
      </bottom>
    </border>
    <border>
      <left style="thin">
        <color rgb="FF333399"/>
      </left>
      <right style="thin">
        <color rgb="FF333399"/>
      </right>
      <top>
        <color indexed="63"/>
      </top>
      <bottom>
        <color indexed="63"/>
      </bottom>
    </border>
    <border>
      <left>
        <color indexed="63"/>
      </left>
      <right style="double">
        <color rgb="FF333399"/>
      </right>
      <top>
        <color indexed="63"/>
      </top>
      <bottom>
        <color indexed="63"/>
      </bottom>
    </border>
    <border>
      <left>
        <color indexed="63"/>
      </left>
      <right style="double">
        <color rgb="FF333399"/>
      </right>
      <top>
        <color indexed="63"/>
      </top>
      <bottom style="double">
        <color rgb="FF333399"/>
      </bottom>
    </border>
    <border>
      <left>
        <color indexed="63"/>
      </left>
      <right style="thin">
        <color rgb="FF333399"/>
      </right>
      <top>
        <color indexed="63"/>
      </top>
      <bottom style="double">
        <color rgb="FF333399"/>
      </bottom>
    </border>
    <border>
      <left style="thin">
        <color rgb="FF333399"/>
      </left>
      <right style="thin">
        <color rgb="FF333399"/>
      </right>
      <top style="thin">
        <color rgb="FF333399"/>
      </top>
      <bottom>
        <color indexed="63"/>
      </bottom>
    </border>
    <border>
      <left style="thin">
        <color rgb="FF333399"/>
      </left>
      <right style="thin">
        <color rgb="FF333399"/>
      </right>
      <top style="double">
        <color rgb="FF333399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double">
        <color rgb="FF333399"/>
      </bottom>
    </border>
    <border>
      <left>
        <color indexed="63"/>
      </left>
      <right style="thin">
        <color indexed="62"/>
      </right>
      <top>
        <color indexed="63"/>
      </top>
      <bottom style="double">
        <color rgb="FF333399"/>
      </bottom>
    </border>
    <border>
      <left style="thin">
        <color rgb="FF333399"/>
      </left>
      <right>
        <color indexed="63"/>
      </right>
      <top style="double">
        <color rgb="FF333399"/>
      </top>
      <bottom>
        <color indexed="63"/>
      </bottom>
    </border>
    <border>
      <left>
        <color indexed="63"/>
      </left>
      <right style="thin">
        <color rgb="FF333399"/>
      </right>
      <top style="double">
        <color rgb="FF333399"/>
      </top>
      <bottom>
        <color indexed="63"/>
      </bottom>
    </border>
    <border>
      <left style="thin">
        <color rgb="FF333399"/>
      </left>
      <right style="thin">
        <color rgb="FF333399"/>
      </right>
      <top>
        <color indexed="63"/>
      </top>
      <bottom style="double">
        <color indexed="62"/>
      </bottom>
    </border>
    <border>
      <left style="thin">
        <color rgb="FF333399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 style="thin">
        <color rgb="FF333399"/>
      </right>
      <top>
        <color indexed="63"/>
      </top>
      <bottom style="double">
        <color indexed="62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46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76" fontId="3" fillId="0" borderId="0" xfId="0" applyNumberFormat="1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3" fillId="0" borderId="0" xfId="0" applyNumberFormat="1" applyFont="1" applyAlignment="1">
      <alignment/>
    </xf>
    <xf numFmtId="0" fontId="3" fillId="34" borderId="0" xfId="0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3" fillId="0" borderId="0" xfId="0" applyFont="1" applyAlignment="1">
      <alignment horizontal="center" textRotation="255"/>
    </xf>
    <xf numFmtId="0" fontId="73" fillId="33" borderId="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center" textRotation="255"/>
    </xf>
    <xf numFmtId="0" fontId="4" fillId="0" borderId="0" xfId="0" applyFont="1" applyFill="1" applyBorder="1" applyAlignment="1">
      <alignment horizontal="center" textRotation="255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5" fillId="0" borderId="0" xfId="0" applyFont="1" applyAlignment="1">
      <alignment/>
    </xf>
    <xf numFmtId="0" fontId="76" fillId="34" borderId="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77" fillId="0" borderId="0" xfId="0" applyFont="1" applyAlignment="1">
      <alignment/>
    </xf>
    <xf numFmtId="0" fontId="7" fillId="0" borderId="0" xfId="0" applyFont="1" applyAlignment="1">
      <alignment/>
    </xf>
    <xf numFmtId="0" fontId="75" fillId="33" borderId="0" xfId="53" applyFont="1" applyFill="1" applyBorder="1" applyProtection="1">
      <alignment/>
      <protection locked="0"/>
    </xf>
    <xf numFmtId="0" fontId="75" fillId="33" borderId="0" xfId="53" applyFont="1" applyFill="1" applyBorder="1" applyAlignment="1" applyProtection="1">
      <alignment horizontal="left"/>
      <protection locked="0"/>
    </xf>
    <xf numFmtId="0" fontId="78" fillId="33" borderId="10" xfId="0" applyFont="1" applyFill="1" applyBorder="1" applyAlignment="1" applyProtection="1">
      <alignment horizontal="center" vertical="center"/>
      <protection locked="0"/>
    </xf>
    <xf numFmtId="0" fontId="79" fillId="0" borderId="0" xfId="0" applyFont="1" applyAlignment="1">
      <alignment/>
    </xf>
    <xf numFmtId="0" fontId="15" fillId="0" borderId="0" xfId="0" applyFont="1" applyAlignment="1">
      <alignment/>
    </xf>
    <xf numFmtId="49" fontId="80" fillId="0" borderId="11" xfId="55" applyNumberFormat="1" applyFont="1" applyFill="1" applyBorder="1" applyAlignment="1" applyProtection="1">
      <alignment horizontal="center"/>
      <protection locked="0"/>
    </xf>
    <xf numFmtId="49" fontId="80" fillId="0" borderId="12" xfId="55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vertical="center"/>
    </xf>
    <xf numFmtId="0" fontId="81" fillId="0" borderId="0" xfId="0" applyFont="1" applyAlignment="1">
      <alignment/>
    </xf>
    <xf numFmtId="49" fontId="80" fillId="0" borderId="13" xfId="55" applyNumberFormat="1" applyFont="1" applyFill="1" applyBorder="1" applyAlignment="1" applyProtection="1">
      <alignment horizontal="center"/>
      <protection locked="0"/>
    </xf>
    <xf numFmtId="0" fontId="9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 vertical="center"/>
    </xf>
    <xf numFmtId="0" fontId="75" fillId="33" borderId="12" xfId="0" applyFont="1" applyFill="1" applyBorder="1" applyAlignment="1" applyProtection="1">
      <alignment horizontal="left"/>
      <protection locked="0"/>
    </xf>
    <xf numFmtId="0" fontId="82" fillId="0" borderId="0" xfId="0" applyFont="1" applyAlignment="1">
      <alignment vertical="center"/>
    </xf>
    <xf numFmtId="0" fontId="82" fillId="33" borderId="0" xfId="0" applyFont="1" applyFill="1" applyBorder="1" applyAlignment="1" applyProtection="1">
      <alignment/>
      <protection locked="0"/>
    </xf>
    <xf numFmtId="0" fontId="83" fillId="0" borderId="0" xfId="0" applyFont="1" applyBorder="1" applyAlignment="1">
      <alignment vertical="center"/>
    </xf>
    <xf numFmtId="0" fontId="4" fillId="0" borderId="0" xfId="0" applyFont="1" applyAlignment="1">
      <alignment horizontal="center" textRotation="255"/>
    </xf>
    <xf numFmtId="0" fontId="78" fillId="33" borderId="14" xfId="53" applyFont="1" applyFill="1" applyBorder="1" applyAlignment="1" applyProtection="1">
      <alignment horizontal="center" vertical="center"/>
      <protection locked="0"/>
    </xf>
    <xf numFmtId="0" fontId="78" fillId="33" borderId="14" xfId="0" applyFont="1" applyFill="1" applyBorder="1" applyAlignment="1" applyProtection="1">
      <alignment horizontal="center" vertical="center"/>
      <protection locked="0"/>
    </xf>
    <xf numFmtId="0" fontId="75" fillId="33" borderId="15" xfId="53" applyFont="1" applyFill="1" applyBorder="1" applyProtection="1">
      <alignment/>
      <protection locked="0"/>
    </xf>
    <xf numFmtId="182" fontId="75" fillId="33" borderId="12" xfId="53" applyNumberFormat="1" applyFont="1" applyFill="1" applyBorder="1" applyAlignment="1" applyProtection="1">
      <alignment horizontal="center"/>
      <protection locked="0"/>
    </xf>
    <xf numFmtId="0" fontId="78" fillId="0" borderId="14" xfId="53" applyFont="1" applyFill="1" applyBorder="1" applyAlignment="1" applyProtection="1">
      <alignment horizontal="center" vertical="center"/>
      <protection locked="0"/>
    </xf>
    <xf numFmtId="0" fontId="78" fillId="0" borderId="14" xfId="0" applyFont="1" applyFill="1" applyBorder="1" applyAlignment="1" applyProtection="1">
      <alignment horizontal="center" vertical="center"/>
      <protection locked="0"/>
    </xf>
    <xf numFmtId="0" fontId="78" fillId="33" borderId="16" xfId="0" applyFont="1" applyFill="1" applyBorder="1" applyAlignment="1" applyProtection="1">
      <alignment horizontal="center" vertical="center"/>
      <protection locked="0"/>
    </xf>
    <xf numFmtId="0" fontId="78" fillId="0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78" fillId="33" borderId="17" xfId="53" applyFont="1" applyFill="1" applyBorder="1" applyAlignment="1" applyProtection="1">
      <alignment horizontal="center" vertical="center"/>
      <protection locked="0"/>
    </xf>
    <xf numFmtId="0" fontId="78" fillId="33" borderId="17" xfId="0" applyFont="1" applyFill="1" applyBorder="1" applyAlignment="1" applyProtection="1">
      <alignment horizontal="center" vertical="center"/>
      <protection locked="0"/>
    </xf>
    <xf numFmtId="0" fontId="3" fillId="8" borderId="18" xfId="0" applyFont="1" applyFill="1" applyBorder="1" applyAlignment="1">
      <alignment horizontal="center" vertical="center"/>
    </xf>
    <xf numFmtId="176" fontId="3" fillId="8" borderId="19" xfId="0" applyNumberFormat="1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77" fillId="0" borderId="0" xfId="0" applyFont="1" applyFill="1" applyAlignment="1">
      <alignment/>
    </xf>
    <xf numFmtId="0" fontId="78" fillId="0" borderId="17" xfId="0" applyFont="1" applyFill="1" applyBorder="1" applyAlignment="1" applyProtection="1">
      <alignment horizontal="center" vertical="center"/>
      <protection locked="0"/>
    </xf>
    <xf numFmtId="0" fontId="84" fillId="33" borderId="17" xfId="53" applyFont="1" applyFill="1" applyBorder="1" applyAlignment="1" applyProtection="1">
      <alignment horizontal="center" vertical="center"/>
      <protection locked="0"/>
    </xf>
    <xf numFmtId="0" fontId="84" fillId="33" borderId="14" xfId="53" applyFont="1" applyFill="1" applyBorder="1" applyAlignment="1" applyProtection="1">
      <alignment horizontal="center" vertical="center"/>
      <protection locked="0"/>
    </xf>
    <xf numFmtId="0" fontId="78" fillId="33" borderId="16" xfId="53" applyFont="1" applyFill="1" applyBorder="1" applyAlignment="1" applyProtection="1">
      <alignment horizontal="center" vertical="center"/>
      <protection locked="0"/>
    </xf>
    <xf numFmtId="0" fontId="84" fillId="33" borderId="10" xfId="0" applyFont="1" applyFill="1" applyBorder="1" applyAlignment="1" applyProtection="1">
      <alignment horizontal="center" vertical="center"/>
      <protection locked="0"/>
    </xf>
    <xf numFmtId="0" fontId="84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>
      <alignment horizontal="center" vertical="center"/>
    </xf>
    <xf numFmtId="0" fontId="75" fillId="33" borderId="11" xfId="0" applyFont="1" applyFill="1" applyBorder="1" applyAlignment="1" applyProtection="1">
      <alignment horizontal="center" vertical="center"/>
      <protection locked="0"/>
    </xf>
    <xf numFmtId="2" fontId="75" fillId="33" borderId="11" xfId="0" applyNumberFormat="1" applyFont="1" applyFill="1" applyBorder="1" applyAlignment="1">
      <alignment horizontal="center" vertical="center"/>
    </xf>
    <xf numFmtId="2" fontId="75" fillId="33" borderId="23" xfId="0" applyNumberFormat="1" applyFont="1" applyFill="1" applyBorder="1" applyAlignment="1">
      <alignment horizontal="center" vertical="center"/>
    </xf>
    <xf numFmtId="2" fontId="75" fillId="0" borderId="11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5" fillId="33" borderId="0" xfId="53" applyFont="1" applyFill="1" applyBorder="1" applyAlignment="1" applyProtection="1">
      <alignment horizontal="center" vertical="center"/>
      <protection locked="0"/>
    </xf>
    <xf numFmtId="0" fontId="75" fillId="33" borderId="12" xfId="0" applyFont="1" applyFill="1" applyBorder="1" applyAlignment="1" applyProtection="1">
      <alignment horizontal="center" vertical="center"/>
      <protection locked="0"/>
    </xf>
    <xf numFmtId="2" fontId="75" fillId="33" borderId="12" xfId="0" applyNumberFormat="1" applyFont="1" applyFill="1" applyBorder="1" applyAlignment="1">
      <alignment horizontal="center" vertical="center"/>
    </xf>
    <xf numFmtId="2" fontId="75" fillId="33" borderId="0" xfId="0" applyNumberFormat="1" applyFont="1" applyFill="1" applyBorder="1" applyAlignment="1">
      <alignment horizontal="center" vertical="center"/>
    </xf>
    <xf numFmtId="2" fontId="75" fillId="0" borderId="12" xfId="0" applyNumberFormat="1" applyFont="1" applyFill="1" applyBorder="1" applyAlignment="1">
      <alignment horizontal="center" vertical="center"/>
    </xf>
    <xf numFmtId="0" fontId="75" fillId="33" borderId="0" xfId="0" applyFont="1" applyFill="1" applyBorder="1" applyAlignment="1" applyProtection="1">
      <alignment horizontal="center" vertical="center"/>
      <protection locked="0"/>
    </xf>
    <xf numFmtId="2" fontId="75" fillId="0" borderId="0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5" fillId="33" borderId="26" xfId="53" applyFont="1" applyFill="1" applyBorder="1" applyAlignment="1" applyProtection="1">
      <alignment horizontal="center" vertical="center"/>
      <protection locked="0"/>
    </xf>
    <xf numFmtId="0" fontId="75" fillId="33" borderId="13" xfId="0" applyFont="1" applyFill="1" applyBorder="1" applyAlignment="1" applyProtection="1">
      <alignment horizontal="center" vertical="center"/>
      <protection locked="0"/>
    </xf>
    <xf numFmtId="2" fontId="75" fillId="0" borderId="13" xfId="0" applyNumberFormat="1" applyFont="1" applyFill="1" applyBorder="1" applyAlignment="1">
      <alignment horizontal="center" vertical="center"/>
    </xf>
    <xf numFmtId="2" fontId="75" fillId="33" borderId="13" xfId="0" applyNumberFormat="1" applyFont="1" applyFill="1" applyBorder="1" applyAlignment="1">
      <alignment horizontal="center" vertical="center"/>
    </xf>
    <xf numFmtId="2" fontId="75" fillId="0" borderId="26" xfId="0" applyNumberFormat="1" applyFont="1" applyFill="1" applyBorder="1" applyAlignment="1">
      <alignment horizontal="center" vertical="center"/>
    </xf>
    <xf numFmtId="0" fontId="75" fillId="33" borderId="23" xfId="53" applyFont="1" applyFill="1" applyBorder="1" applyAlignment="1" applyProtection="1">
      <alignment horizontal="left" vertical="center"/>
      <protection locked="0"/>
    </xf>
    <xf numFmtId="0" fontId="75" fillId="33" borderId="0" xfId="53" applyFont="1" applyFill="1" applyBorder="1" applyAlignment="1" applyProtection="1">
      <alignment horizontal="left" vertical="center"/>
      <protection locked="0"/>
    </xf>
    <xf numFmtId="0" fontId="75" fillId="33" borderId="0" xfId="0" applyFont="1" applyFill="1" applyBorder="1" applyAlignment="1" applyProtection="1">
      <alignment horizontal="left" vertical="center"/>
      <protection locked="0"/>
    </xf>
    <xf numFmtId="0" fontId="75" fillId="33" borderId="27" xfId="0" applyFont="1" applyFill="1" applyBorder="1" applyAlignment="1">
      <alignment horizontal="center" vertical="center"/>
    </xf>
    <xf numFmtId="49" fontId="75" fillId="33" borderId="19" xfId="53" applyNumberFormat="1" applyFont="1" applyFill="1" applyBorder="1" applyAlignment="1" applyProtection="1">
      <alignment horizontal="center" vertical="center"/>
      <protection locked="0"/>
    </xf>
    <xf numFmtId="2" fontId="75" fillId="33" borderId="19" xfId="0" applyNumberFormat="1" applyFont="1" applyFill="1" applyBorder="1" applyAlignment="1">
      <alignment horizontal="center" vertical="center"/>
    </xf>
    <xf numFmtId="2" fontId="85" fillId="33" borderId="28" xfId="0" applyNumberFormat="1" applyFont="1" applyFill="1" applyBorder="1" applyAlignment="1">
      <alignment horizontal="center" vertical="center"/>
    </xf>
    <xf numFmtId="49" fontId="75" fillId="33" borderId="19" xfId="0" applyNumberFormat="1" applyFont="1" applyFill="1" applyBorder="1" applyAlignment="1" applyProtection="1">
      <alignment horizontal="center" vertical="center"/>
      <protection locked="0"/>
    </xf>
    <xf numFmtId="49" fontId="75" fillId="33" borderId="20" xfId="0" applyNumberFormat="1" applyFont="1" applyFill="1" applyBorder="1" applyAlignment="1" applyProtection="1">
      <alignment horizontal="center" vertical="center"/>
      <protection locked="0"/>
    </xf>
    <xf numFmtId="2" fontId="75" fillId="33" borderId="20" xfId="0" applyNumberFormat="1" applyFont="1" applyFill="1" applyBorder="1" applyAlignment="1">
      <alignment horizontal="center" vertical="center"/>
    </xf>
    <xf numFmtId="2" fontId="85" fillId="33" borderId="29" xfId="0" applyNumberFormat="1" applyFont="1" applyFill="1" applyBorder="1" applyAlignment="1">
      <alignment horizontal="center" vertical="center"/>
    </xf>
    <xf numFmtId="0" fontId="75" fillId="33" borderId="0" xfId="53" applyFont="1" applyFill="1" applyBorder="1" applyAlignment="1">
      <alignment horizontal="left" vertical="center"/>
      <protection/>
    </xf>
    <xf numFmtId="0" fontId="7" fillId="33" borderId="30" xfId="0" applyFont="1" applyFill="1" applyBorder="1" applyAlignment="1">
      <alignment horizontal="center" vertical="center"/>
    </xf>
    <xf numFmtId="182" fontId="75" fillId="33" borderId="11" xfId="53" applyNumberFormat="1" applyFont="1" applyFill="1" applyBorder="1" applyAlignment="1" applyProtection="1">
      <alignment horizontal="center" vertical="center"/>
      <protection locked="0"/>
    </xf>
    <xf numFmtId="2" fontId="85" fillId="33" borderId="31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 applyProtection="1">
      <alignment horizontal="center" vertical="center"/>
      <protection locked="0"/>
    </xf>
    <xf numFmtId="0" fontId="75" fillId="33" borderId="15" xfId="53" applyFont="1" applyFill="1" applyBorder="1" applyAlignment="1" applyProtection="1">
      <alignment horizontal="center" vertical="center"/>
      <protection locked="0"/>
    </xf>
    <xf numFmtId="182" fontId="75" fillId="33" borderId="12" xfId="53" applyNumberFormat="1" applyFont="1" applyFill="1" applyBorder="1" applyAlignment="1" applyProtection="1">
      <alignment horizontal="center" vertical="center"/>
      <protection locked="0"/>
    </xf>
    <xf numFmtId="2" fontId="85" fillId="33" borderId="33" xfId="0" applyNumberFormat="1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49" fontId="75" fillId="33" borderId="12" xfId="53" applyNumberFormat="1" applyFont="1" applyFill="1" applyBorder="1" applyAlignment="1" applyProtection="1">
      <alignment horizontal="center" vertical="center"/>
      <protection locked="0"/>
    </xf>
    <xf numFmtId="0" fontId="7" fillId="33" borderId="34" xfId="0" applyFont="1" applyFill="1" applyBorder="1" applyAlignment="1" applyProtection="1">
      <alignment horizontal="center" vertical="center"/>
      <protection locked="0"/>
    </xf>
    <xf numFmtId="0" fontId="75" fillId="33" borderId="35" xfId="53" applyFont="1" applyFill="1" applyBorder="1" applyAlignment="1">
      <alignment horizontal="center" vertical="center"/>
      <protection/>
    </xf>
    <xf numFmtId="49" fontId="75" fillId="33" borderId="13" xfId="53" applyNumberFormat="1" applyFont="1" applyFill="1" applyBorder="1" applyAlignment="1" applyProtection="1">
      <alignment horizontal="center" vertical="center"/>
      <protection locked="0"/>
    </xf>
    <xf numFmtId="2" fontId="85" fillId="33" borderId="36" xfId="0" applyNumberFormat="1" applyFont="1" applyFill="1" applyBorder="1" applyAlignment="1">
      <alignment horizontal="center" vertical="center"/>
    </xf>
    <xf numFmtId="0" fontId="75" fillId="33" borderId="37" xfId="53" applyFont="1" applyFill="1" applyBorder="1" applyAlignment="1" applyProtection="1">
      <alignment horizontal="left" vertical="center"/>
      <protection locked="0"/>
    </xf>
    <xf numFmtId="0" fontId="75" fillId="33" borderId="15" xfId="53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 textRotation="255"/>
    </xf>
    <xf numFmtId="2" fontId="75" fillId="0" borderId="23" xfId="0" applyNumberFormat="1" applyFont="1" applyFill="1" applyBorder="1" applyAlignment="1">
      <alignment horizontal="center" vertical="center"/>
    </xf>
    <xf numFmtId="0" fontId="84" fillId="0" borderId="10" xfId="0" applyFont="1" applyFill="1" applyBorder="1" applyAlignment="1" applyProtection="1">
      <alignment horizontal="center" vertical="center"/>
      <protection locked="0"/>
    </xf>
    <xf numFmtId="2" fontId="75" fillId="0" borderId="19" xfId="0" applyNumberFormat="1" applyFont="1" applyFill="1" applyBorder="1" applyAlignment="1">
      <alignment horizontal="center" vertical="center"/>
    </xf>
    <xf numFmtId="0" fontId="84" fillId="0" borderId="21" xfId="0" applyFont="1" applyFill="1" applyBorder="1" applyAlignment="1" applyProtection="1">
      <alignment horizontal="center" vertical="center"/>
      <protection locked="0"/>
    </xf>
    <xf numFmtId="2" fontId="75" fillId="0" borderId="20" xfId="0" applyNumberFormat="1" applyFont="1" applyFill="1" applyBorder="1" applyAlignment="1">
      <alignment horizontal="center" vertical="center"/>
    </xf>
    <xf numFmtId="0" fontId="78" fillId="0" borderId="17" xfId="53" applyFont="1" applyFill="1" applyBorder="1" applyAlignment="1" applyProtection="1">
      <alignment horizontal="center" vertical="center"/>
      <protection locked="0"/>
    </xf>
    <xf numFmtId="0" fontId="78" fillId="0" borderId="0" xfId="0" applyNumberFormat="1" applyFont="1" applyFill="1" applyBorder="1" applyAlignment="1">
      <alignment horizontal="center" vertical="center"/>
    </xf>
    <xf numFmtId="2" fontId="75" fillId="0" borderId="14" xfId="0" applyNumberFormat="1" applyFont="1" applyFill="1" applyBorder="1" applyAlignment="1">
      <alignment horizontal="center" vertical="center"/>
    </xf>
    <xf numFmtId="0" fontId="78" fillId="0" borderId="16" xfId="53" applyFont="1" applyFill="1" applyBorder="1" applyAlignment="1" applyProtection="1">
      <alignment horizontal="center" vertical="center"/>
      <protection locked="0"/>
    </xf>
    <xf numFmtId="0" fontId="78" fillId="0" borderId="26" xfId="0" applyNumberFormat="1" applyFont="1" applyFill="1" applyBorder="1" applyAlignment="1">
      <alignment horizontal="center" vertical="center"/>
    </xf>
    <xf numFmtId="2" fontId="75" fillId="0" borderId="16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5" fillId="0" borderId="12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5" fillId="33" borderId="26" xfId="53" applyFont="1" applyFill="1" applyBorder="1" applyAlignment="1" applyProtection="1">
      <alignment horizontal="left" vertical="center"/>
      <protection locked="0"/>
    </xf>
    <xf numFmtId="0" fontId="78" fillId="0" borderId="38" xfId="0" applyFont="1" applyFill="1" applyBorder="1" applyAlignment="1" applyProtection="1">
      <alignment horizontal="center" vertical="center"/>
      <protection locked="0"/>
    </xf>
    <xf numFmtId="0" fontId="78" fillId="0" borderId="39" xfId="0" applyFont="1" applyFill="1" applyBorder="1" applyAlignment="1" applyProtection="1">
      <alignment horizontal="center" vertical="center"/>
      <protection locked="0"/>
    </xf>
    <xf numFmtId="0" fontId="78" fillId="0" borderId="40" xfId="0" applyFont="1" applyFill="1" applyBorder="1" applyAlignment="1" applyProtection="1">
      <alignment horizontal="center" vertical="center"/>
      <protection locked="0"/>
    </xf>
    <xf numFmtId="2" fontId="75" fillId="0" borderId="41" xfId="0" applyNumberFormat="1" applyFont="1" applyFill="1" applyBorder="1" applyAlignment="1">
      <alignment horizontal="center" vertical="center"/>
    </xf>
    <xf numFmtId="2" fontId="75" fillId="0" borderId="42" xfId="0" applyNumberFormat="1" applyFont="1" applyFill="1" applyBorder="1" applyAlignment="1">
      <alignment horizontal="center" vertical="center"/>
    </xf>
    <xf numFmtId="2" fontId="75" fillId="0" borderId="43" xfId="0" applyNumberFormat="1" applyFont="1" applyFill="1" applyBorder="1" applyAlignment="1">
      <alignment horizontal="center" vertical="center"/>
    </xf>
    <xf numFmtId="2" fontId="85" fillId="0" borderId="31" xfId="0" applyNumberFormat="1" applyFont="1" applyFill="1" applyBorder="1" applyAlignment="1">
      <alignment horizontal="center" vertical="center"/>
    </xf>
    <xf numFmtId="2" fontId="85" fillId="0" borderId="33" xfId="0" applyNumberFormat="1" applyFont="1" applyFill="1" applyBorder="1" applyAlignment="1">
      <alignment horizontal="center" vertical="center"/>
    </xf>
    <xf numFmtId="2" fontId="85" fillId="0" borderId="36" xfId="0" applyNumberFormat="1" applyFont="1" applyFill="1" applyBorder="1" applyAlignment="1">
      <alignment horizontal="center" vertical="center"/>
    </xf>
    <xf numFmtId="0" fontId="75" fillId="33" borderId="44" xfId="0" applyFont="1" applyFill="1" applyBorder="1" applyAlignment="1">
      <alignment horizontal="center" vertical="center"/>
    </xf>
    <xf numFmtId="0" fontId="75" fillId="33" borderId="45" xfId="53" applyFont="1" applyFill="1" applyBorder="1" applyAlignment="1" applyProtection="1">
      <alignment horizontal="left" vertical="center"/>
      <protection locked="0"/>
    </xf>
    <xf numFmtId="49" fontId="75" fillId="33" borderId="20" xfId="53" applyNumberFormat="1" applyFont="1" applyFill="1" applyBorder="1" applyAlignment="1" applyProtection="1">
      <alignment horizontal="center" vertical="center"/>
      <protection locked="0"/>
    </xf>
    <xf numFmtId="0" fontId="84" fillId="33" borderId="45" xfId="0" applyFont="1" applyFill="1" applyBorder="1" applyAlignment="1" applyProtection="1">
      <alignment horizontal="center" vertical="center"/>
      <protection locked="0"/>
    </xf>
    <xf numFmtId="0" fontId="75" fillId="33" borderId="45" xfId="0" applyFont="1" applyFill="1" applyBorder="1" applyAlignment="1" applyProtection="1">
      <alignment horizontal="left" vertical="center"/>
      <protection locked="0"/>
    </xf>
    <xf numFmtId="0" fontId="78" fillId="0" borderId="10" xfId="0" applyFont="1" applyFill="1" applyBorder="1" applyAlignment="1" applyProtection="1">
      <alignment horizontal="center" vertical="center"/>
      <protection locked="0"/>
    </xf>
    <xf numFmtId="0" fontId="78" fillId="0" borderId="45" xfId="0" applyFont="1" applyFill="1" applyBorder="1" applyAlignment="1" applyProtection="1">
      <alignment horizontal="center" vertical="center"/>
      <protection locked="0"/>
    </xf>
    <xf numFmtId="0" fontId="75" fillId="0" borderId="0" xfId="53" applyFont="1" applyFill="1" applyBorder="1" applyAlignment="1" applyProtection="1">
      <alignment horizontal="left" vertical="center"/>
      <protection locked="0"/>
    </xf>
    <xf numFmtId="0" fontId="75" fillId="0" borderId="23" xfId="53" applyFont="1" applyFill="1" applyBorder="1" applyAlignment="1" applyProtection="1">
      <alignment horizontal="left" vertical="center"/>
      <protection locked="0"/>
    </xf>
    <xf numFmtId="0" fontId="75" fillId="0" borderId="11" xfId="0" applyFont="1" applyFill="1" applyBorder="1" applyAlignment="1" applyProtection="1">
      <alignment horizontal="center" vertical="center"/>
      <protection locked="0"/>
    </xf>
    <xf numFmtId="0" fontId="84" fillId="0" borderId="44" xfId="0" applyFont="1" applyFill="1" applyBorder="1" applyAlignment="1" applyProtection="1">
      <alignment horizontal="center" vertical="center"/>
      <protection locked="0"/>
    </xf>
    <xf numFmtId="0" fontId="87" fillId="0" borderId="10" xfId="0" applyFont="1" applyFill="1" applyBorder="1" applyAlignment="1" applyProtection="1">
      <alignment horizontal="center" vertical="center"/>
      <protection locked="0"/>
    </xf>
    <xf numFmtId="186" fontId="75" fillId="0" borderId="14" xfId="0" applyNumberFormat="1" applyFont="1" applyFill="1" applyBorder="1" applyAlignment="1">
      <alignment horizontal="center" vertical="center"/>
    </xf>
    <xf numFmtId="186" fontId="75" fillId="0" borderId="16" xfId="0" applyNumberFormat="1" applyFont="1" applyFill="1" applyBorder="1" applyAlignment="1">
      <alignment horizontal="center" vertical="center"/>
    </xf>
    <xf numFmtId="1" fontId="75" fillId="0" borderId="14" xfId="0" applyNumberFormat="1" applyFont="1" applyFill="1" applyBorder="1" applyAlignment="1">
      <alignment horizontal="center" vertical="center"/>
    </xf>
    <xf numFmtId="0" fontId="75" fillId="0" borderId="30" xfId="0" applyFont="1" applyFill="1" applyBorder="1" applyAlignment="1">
      <alignment horizontal="center" vertical="center"/>
    </xf>
    <xf numFmtId="0" fontId="75" fillId="0" borderId="32" xfId="0" applyFont="1" applyFill="1" applyBorder="1" applyAlignment="1">
      <alignment horizontal="center" vertical="center"/>
    </xf>
    <xf numFmtId="0" fontId="75" fillId="0" borderId="34" xfId="0" applyFont="1" applyFill="1" applyBorder="1" applyAlignment="1">
      <alignment horizontal="center" vertical="center"/>
    </xf>
    <xf numFmtId="0" fontId="78" fillId="0" borderId="27" xfId="0" applyFont="1" applyFill="1" applyBorder="1" applyAlignment="1" applyProtection="1">
      <alignment horizontal="center" vertical="center"/>
      <protection locked="0"/>
    </xf>
    <xf numFmtId="1" fontId="88" fillId="0" borderId="10" xfId="0" applyNumberFormat="1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78" fillId="0" borderId="17" xfId="0" applyNumberFormat="1" applyFont="1" applyFill="1" applyBorder="1" applyAlignment="1">
      <alignment horizontal="center" vertical="center"/>
    </xf>
    <xf numFmtId="0" fontId="78" fillId="0" borderId="14" xfId="0" applyNumberFormat="1" applyFont="1" applyFill="1" applyBorder="1" applyAlignment="1">
      <alignment horizontal="center" vertical="center"/>
    </xf>
    <xf numFmtId="186" fontId="88" fillId="0" borderId="14" xfId="0" applyNumberFormat="1" applyFont="1" applyFill="1" applyBorder="1" applyAlignment="1">
      <alignment horizontal="center" vertical="center"/>
    </xf>
    <xf numFmtId="1" fontId="78" fillId="0" borderId="0" xfId="0" applyNumberFormat="1" applyFont="1" applyFill="1" applyBorder="1" applyAlignment="1">
      <alignment horizontal="center" vertical="center"/>
    </xf>
    <xf numFmtId="1" fontId="78" fillId="0" borderId="26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176" fontId="3" fillId="8" borderId="12" xfId="0" applyNumberFormat="1" applyFont="1" applyFill="1" applyBorder="1" applyAlignment="1">
      <alignment horizontal="center" vertical="center"/>
    </xf>
    <xf numFmtId="0" fontId="75" fillId="0" borderId="26" xfId="55" applyFont="1" applyFill="1" applyBorder="1">
      <alignment/>
      <protection/>
    </xf>
    <xf numFmtId="0" fontId="75" fillId="0" borderId="26" xfId="55" applyFont="1" applyFill="1" applyBorder="1" applyAlignment="1" applyProtection="1">
      <alignment horizontal="left"/>
      <protection locked="0"/>
    </xf>
    <xf numFmtId="0" fontId="87" fillId="0" borderId="17" xfId="0" applyFont="1" applyFill="1" applyBorder="1" applyAlignment="1" applyProtection="1">
      <alignment horizontal="center" vertical="center"/>
      <protection locked="0"/>
    </xf>
    <xf numFmtId="0" fontId="75" fillId="0" borderId="0" xfId="55" applyFont="1" applyFill="1" applyBorder="1" applyAlignment="1" applyProtection="1">
      <alignment horizontal="left" vertical="center"/>
      <protection locked="0"/>
    </xf>
    <xf numFmtId="0" fontId="87" fillId="0" borderId="14" xfId="0" applyFont="1" applyFill="1" applyBorder="1" applyAlignment="1" applyProtection="1">
      <alignment horizontal="center" vertical="center"/>
      <protection locked="0"/>
    </xf>
    <xf numFmtId="0" fontId="75" fillId="0" borderId="0" xfId="0" applyFont="1" applyFill="1" applyBorder="1" applyAlignment="1" applyProtection="1">
      <alignment horizontal="left" vertical="center"/>
      <protection locked="0"/>
    </xf>
    <xf numFmtId="0" fontId="75" fillId="0" borderId="0" xfId="55" applyFont="1" applyFill="1" applyBorder="1" applyAlignment="1">
      <alignment horizontal="left" vertical="center"/>
      <protection/>
    </xf>
    <xf numFmtId="49" fontId="80" fillId="0" borderId="13" xfId="55" applyNumberFormat="1" applyFont="1" applyFill="1" applyBorder="1" applyAlignment="1" applyProtection="1">
      <alignment horizontal="center" vertical="center"/>
      <protection locked="0"/>
    </xf>
    <xf numFmtId="0" fontId="87" fillId="0" borderId="16" xfId="0" applyFont="1" applyFill="1" applyBorder="1" applyAlignment="1" applyProtection="1">
      <alignment horizontal="center" vertical="center"/>
      <protection locked="0"/>
    </xf>
    <xf numFmtId="0" fontId="79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5" fillId="0" borderId="26" xfId="0" applyFont="1" applyFill="1" applyBorder="1" applyAlignment="1" applyProtection="1">
      <alignment horizontal="center" vertical="center"/>
      <protection locked="0"/>
    </xf>
    <xf numFmtId="0" fontId="84" fillId="0" borderId="16" xfId="0" applyNumberFormat="1" applyFont="1" applyFill="1" applyBorder="1" applyAlignment="1">
      <alignment horizontal="center" vertical="center"/>
    </xf>
    <xf numFmtId="1" fontId="88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78" fillId="33" borderId="0" xfId="0" applyFont="1" applyFill="1" applyBorder="1" applyAlignment="1" applyProtection="1">
      <alignment horizontal="center" vertical="center"/>
      <protection locked="0"/>
    </xf>
    <xf numFmtId="0" fontId="78" fillId="0" borderId="0" xfId="0" applyFont="1" applyFill="1" applyBorder="1" applyAlignment="1" applyProtection="1">
      <alignment horizontal="center" vertical="center"/>
      <protection locked="0"/>
    </xf>
    <xf numFmtId="0" fontId="78" fillId="33" borderId="21" xfId="0" applyFont="1" applyFill="1" applyBorder="1" applyAlignment="1" applyProtection="1">
      <alignment horizontal="center" vertical="center"/>
      <protection locked="0"/>
    </xf>
    <xf numFmtId="2" fontId="88" fillId="0" borderId="27" xfId="0" applyNumberFormat="1" applyFont="1" applyFill="1" applyBorder="1" applyAlignment="1">
      <alignment horizontal="center" vertical="center"/>
    </xf>
    <xf numFmtId="49" fontId="75" fillId="33" borderId="19" xfId="53" applyNumberFormat="1" applyFont="1" applyFill="1" applyBorder="1" applyAlignment="1" applyProtection="1">
      <alignment horizontal="center"/>
      <protection locked="0"/>
    </xf>
    <xf numFmtId="0" fontId="75" fillId="33" borderId="46" xfId="53" applyFont="1" applyFill="1" applyBorder="1" applyAlignment="1" applyProtection="1">
      <alignment horizontal="left" vertical="center"/>
      <protection locked="0"/>
    </xf>
    <xf numFmtId="1" fontId="88" fillId="0" borderId="17" xfId="0" applyNumberFormat="1" applyFont="1" applyFill="1" applyBorder="1" applyAlignment="1">
      <alignment horizontal="center" vertical="center"/>
    </xf>
    <xf numFmtId="1" fontId="88" fillId="0" borderId="16" xfId="0" applyNumberFormat="1" applyFont="1" applyFill="1" applyBorder="1" applyAlignment="1">
      <alignment horizontal="center" vertical="center"/>
    </xf>
    <xf numFmtId="2" fontId="88" fillId="0" borderId="14" xfId="0" applyNumberFormat="1" applyFont="1" applyFill="1" applyBorder="1" applyAlignment="1">
      <alignment horizontal="center" vertical="center"/>
    </xf>
    <xf numFmtId="0" fontId="75" fillId="33" borderId="30" xfId="0" applyFont="1" applyFill="1" applyBorder="1" applyAlignment="1">
      <alignment horizontal="center" vertical="center"/>
    </xf>
    <xf numFmtId="0" fontId="75" fillId="33" borderId="23" xfId="55" applyFont="1" applyFill="1" applyBorder="1" applyAlignment="1" applyProtection="1">
      <alignment horizontal="left" vertical="center"/>
      <protection locked="0"/>
    </xf>
    <xf numFmtId="49" fontId="89" fillId="33" borderId="11" xfId="55" applyNumberFormat="1" applyFont="1" applyFill="1" applyBorder="1" applyAlignment="1" applyProtection="1">
      <alignment horizontal="center" vertical="center"/>
      <protection locked="0"/>
    </xf>
    <xf numFmtId="0" fontId="87" fillId="33" borderId="17" xfId="0" applyFont="1" applyFill="1" applyBorder="1" applyAlignment="1" applyProtection="1">
      <alignment horizontal="center" vertical="center"/>
      <protection locked="0"/>
    </xf>
    <xf numFmtId="1" fontId="88" fillId="33" borderId="17" xfId="0" applyNumberFormat="1" applyFont="1" applyFill="1" applyBorder="1" applyAlignment="1">
      <alignment horizontal="center" vertical="center"/>
    </xf>
    <xf numFmtId="0" fontId="78" fillId="33" borderId="17" xfId="0" applyNumberFormat="1" applyFont="1" applyFill="1" applyBorder="1" applyAlignment="1">
      <alignment horizontal="center" vertical="center"/>
    </xf>
    <xf numFmtId="0" fontId="75" fillId="33" borderId="32" xfId="0" applyFont="1" applyFill="1" applyBorder="1" applyAlignment="1">
      <alignment horizontal="center" vertical="center"/>
    </xf>
    <xf numFmtId="0" fontId="75" fillId="33" borderId="0" xfId="56" applyFont="1" applyFill="1" applyAlignment="1">
      <alignment horizontal="left" vertical="center" wrapText="1"/>
      <protection/>
    </xf>
    <xf numFmtId="0" fontId="75" fillId="33" borderId="0" xfId="56" applyFont="1" applyFill="1" applyBorder="1" applyAlignment="1">
      <alignment horizontal="left" vertical="center" wrapText="1"/>
      <protection/>
    </xf>
    <xf numFmtId="49" fontId="80" fillId="33" borderId="12" xfId="55" applyNumberFormat="1" applyFont="1" applyFill="1" applyBorder="1" applyAlignment="1" applyProtection="1">
      <alignment horizontal="center" vertical="center"/>
      <protection locked="0"/>
    </xf>
    <xf numFmtId="0" fontId="87" fillId="33" borderId="14" xfId="0" applyFont="1" applyFill="1" applyBorder="1" applyAlignment="1" applyProtection="1">
      <alignment horizontal="center" vertical="center"/>
      <protection locked="0"/>
    </xf>
    <xf numFmtId="1" fontId="88" fillId="33" borderId="14" xfId="0" applyNumberFormat="1" applyFont="1" applyFill="1" applyBorder="1" applyAlignment="1">
      <alignment horizontal="center" vertical="center"/>
    </xf>
    <xf numFmtId="0" fontId="78" fillId="33" borderId="14" xfId="0" applyNumberFormat="1" applyFont="1" applyFill="1" applyBorder="1" applyAlignment="1">
      <alignment horizontal="center" vertical="center"/>
    </xf>
    <xf numFmtId="0" fontId="75" fillId="33" borderId="46" xfId="56" applyFont="1" applyFill="1" applyBorder="1" applyAlignment="1">
      <alignment horizontal="left" vertical="center" wrapText="1"/>
      <protection/>
    </xf>
    <xf numFmtId="49" fontId="89" fillId="33" borderId="12" xfId="55" applyNumberFormat="1" applyFont="1" applyFill="1" applyBorder="1" applyAlignment="1" applyProtection="1">
      <alignment horizontal="center" vertical="center"/>
      <protection locked="0"/>
    </xf>
    <xf numFmtId="0" fontId="75" fillId="33" borderId="46" xfId="0" applyFont="1" applyFill="1" applyBorder="1" applyAlignment="1" applyProtection="1">
      <alignment horizontal="left" vertical="center"/>
      <protection locked="0"/>
    </xf>
    <xf numFmtId="0" fontId="75" fillId="33" borderId="0" xfId="56" applyFont="1" applyFill="1" applyAlignment="1">
      <alignment vertical="center" wrapText="1"/>
      <protection/>
    </xf>
    <xf numFmtId="0" fontId="75" fillId="33" borderId="46" xfId="56" applyFont="1" applyFill="1" applyBorder="1" applyAlignment="1">
      <alignment vertical="center" wrapText="1"/>
      <protection/>
    </xf>
    <xf numFmtId="0" fontId="84" fillId="33" borderId="14" xfId="0" applyNumberFormat="1" applyFont="1" applyFill="1" applyBorder="1" applyAlignment="1">
      <alignment horizontal="center" vertical="center"/>
    </xf>
    <xf numFmtId="0" fontId="75" fillId="33" borderId="0" xfId="55" applyFont="1" applyFill="1" applyBorder="1" applyAlignment="1">
      <alignment vertical="center"/>
      <protection/>
    </xf>
    <xf numFmtId="0" fontId="75" fillId="33" borderId="46" xfId="55" applyFont="1" applyFill="1" applyBorder="1" applyAlignment="1" applyProtection="1">
      <alignment vertical="center"/>
      <protection locked="0"/>
    </xf>
    <xf numFmtId="0" fontId="75" fillId="33" borderId="0" xfId="55" applyFont="1" applyFill="1" applyBorder="1" applyAlignment="1" applyProtection="1">
      <alignment horizontal="center" vertical="center"/>
      <protection locked="0"/>
    </xf>
    <xf numFmtId="0" fontId="75" fillId="33" borderId="0" xfId="55" applyFont="1" applyFill="1" applyBorder="1" applyAlignment="1">
      <alignment horizontal="center" vertical="center"/>
      <protection/>
    </xf>
    <xf numFmtId="0" fontId="80" fillId="33" borderId="12" xfId="0" applyFont="1" applyFill="1" applyBorder="1" applyAlignment="1" applyProtection="1">
      <alignment horizontal="center" vertical="center"/>
      <protection locked="0"/>
    </xf>
    <xf numFmtId="0" fontId="75" fillId="0" borderId="23" xfId="0" applyFont="1" applyFill="1" applyBorder="1" applyAlignment="1" applyProtection="1">
      <alignment horizontal="left" vertical="center"/>
      <protection locked="0"/>
    </xf>
    <xf numFmtId="176" fontId="3" fillId="0" borderId="0" xfId="0" applyNumberFormat="1" applyFont="1" applyBorder="1" applyAlignment="1">
      <alignment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78" fillId="0" borderId="23" xfId="0" applyNumberFormat="1" applyFont="1" applyFill="1" applyBorder="1" applyAlignment="1">
      <alignment horizontal="center" vertical="center"/>
    </xf>
    <xf numFmtId="186" fontId="75" fillId="0" borderId="17" xfId="0" applyNumberFormat="1" applyFont="1" applyFill="1" applyBorder="1" applyAlignment="1">
      <alignment horizontal="center" vertical="center"/>
    </xf>
    <xf numFmtId="1" fontId="78" fillId="0" borderId="23" xfId="0" applyNumberFormat="1" applyFont="1" applyFill="1" applyBorder="1" applyAlignment="1">
      <alignment horizontal="center" vertical="center"/>
    </xf>
    <xf numFmtId="0" fontId="75" fillId="33" borderId="35" xfId="53" applyFont="1" applyFill="1" applyBorder="1" applyAlignment="1">
      <alignment horizontal="left" vertical="center"/>
      <protection/>
    </xf>
    <xf numFmtId="2" fontId="88" fillId="0" borderId="23" xfId="0" applyNumberFormat="1" applyFont="1" applyFill="1" applyBorder="1" applyAlignment="1">
      <alignment horizontal="center" vertical="center"/>
    </xf>
    <xf numFmtId="2" fontId="88" fillId="0" borderId="0" xfId="0" applyNumberFormat="1" applyFont="1" applyFill="1" applyBorder="1" applyAlignment="1">
      <alignment horizontal="center" vertical="center"/>
    </xf>
    <xf numFmtId="2" fontId="88" fillId="0" borderId="26" xfId="0" applyNumberFormat="1" applyFont="1" applyFill="1" applyBorder="1" applyAlignment="1">
      <alignment horizontal="center" vertical="center"/>
    </xf>
    <xf numFmtId="2" fontId="88" fillId="0" borderId="16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5" fillId="33" borderId="35" xfId="53" applyFont="1" applyFill="1" applyBorder="1" applyAlignment="1" applyProtection="1">
      <alignment horizontal="left" vertical="center"/>
      <protection locked="0"/>
    </xf>
    <xf numFmtId="182" fontId="75" fillId="33" borderId="13" xfId="53" applyNumberFormat="1" applyFont="1" applyFill="1" applyBorder="1" applyAlignment="1" applyProtection="1">
      <alignment horizontal="center" vertical="center"/>
      <protection locked="0"/>
    </xf>
    <xf numFmtId="186" fontId="88" fillId="0" borderId="16" xfId="0" applyNumberFormat="1" applyFont="1" applyFill="1" applyBorder="1" applyAlignment="1">
      <alignment horizontal="center" vertical="center"/>
    </xf>
    <xf numFmtId="0" fontId="75" fillId="35" borderId="47" xfId="53" applyFont="1" applyFill="1" applyBorder="1" applyAlignment="1">
      <alignment vertical="center"/>
      <protection/>
    </xf>
    <xf numFmtId="0" fontId="75" fillId="35" borderId="47" xfId="53" applyFont="1" applyFill="1" applyBorder="1" applyAlignment="1" applyProtection="1">
      <alignment horizontal="left" vertical="center"/>
      <protection locked="0"/>
    </xf>
    <xf numFmtId="49" fontId="75" fillId="35" borderId="18" xfId="53" applyNumberFormat="1" applyFont="1" applyFill="1" applyBorder="1" applyAlignment="1" applyProtection="1">
      <alignment horizontal="center" vertical="center"/>
      <protection locked="0"/>
    </xf>
    <xf numFmtId="0" fontId="78" fillId="35" borderId="48" xfId="0" applyFont="1" applyFill="1" applyBorder="1" applyAlignment="1" applyProtection="1">
      <alignment horizontal="center" vertical="center"/>
      <protection locked="0"/>
    </xf>
    <xf numFmtId="2" fontId="75" fillId="35" borderId="18" xfId="0" applyNumberFormat="1" applyFont="1" applyFill="1" applyBorder="1" applyAlignment="1">
      <alignment horizontal="center" vertical="center"/>
    </xf>
    <xf numFmtId="2" fontId="85" fillId="35" borderId="49" xfId="0" applyNumberFormat="1" applyFont="1" applyFill="1" applyBorder="1" applyAlignment="1">
      <alignment horizontal="center" vertical="center"/>
    </xf>
    <xf numFmtId="0" fontId="75" fillId="35" borderId="0" xfId="53" applyFont="1" applyFill="1" applyBorder="1" applyAlignment="1">
      <alignment horizontal="left" vertical="center"/>
      <protection/>
    </xf>
    <xf numFmtId="0" fontId="75" fillId="35" borderId="0" xfId="53" applyFont="1" applyFill="1" applyBorder="1" applyAlignment="1" applyProtection="1">
      <alignment horizontal="left" vertical="center"/>
      <protection locked="0"/>
    </xf>
    <xf numFmtId="49" fontId="75" fillId="35" borderId="19" xfId="53" applyNumberFormat="1" applyFont="1" applyFill="1" applyBorder="1" applyAlignment="1" applyProtection="1">
      <alignment horizontal="center" vertical="center"/>
      <protection locked="0"/>
    </xf>
    <xf numFmtId="0" fontId="78" fillId="35" borderId="10" xfId="0" applyFont="1" applyFill="1" applyBorder="1" applyAlignment="1" applyProtection="1">
      <alignment horizontal="center" vertical="center"/>
      <protection locked="0"/>
    </xf>
    <xf numFmtId="2" fontId="75" fillId="35" borderId="19" xfId="0" applyNumberFormat="1" applyFont="1" applyFill="1" applyBorder="1" applyAlignment="1">
      <alignment horizontal="center" vertical="center"/>
    </xf>
    <xf numFmtId="2" fontId="85" fillId="35" borderId="28" xfId="0" applyNumberFormat="1" applyFont="1" applyFill="1" applyBorder="1" applyAlignment="1">
      <alignment horizontal="center" vertical="center"/>
    </xf>
    <xf numFmtId="0" fontId="75" fillId="35" borderId="0" xfId="0" applyFont="1" applyFill="1" applyBorder="1" applyAlignment="1" applyProtection="1">
      <alignment horizontal="left" vertical="center"/>
      <protection locked="0"/>
    </xf>
    <xf numFmtId="49" fontId="75" fillId="35" borderId="19" xfId="0" applyNumberFormat="1" applyFont="1" applyFill="1" applyBorder="1" applyAlignment="1" applyProtection="1">
      <alignment horizontal="center" vertical="center"/>
      <protection locked="0"/>
    </xf>
    <xf numFmtId="0" fontId="75" fillId="35" borderId="0" xfId="0" applyFont="1" applyFill="1" applyAlignment="1">
      <alignment horizontal="left" vertical="center" wrapText="1"/>
    </xf>
    <xf numFmtId="0" fontId="75" fillId="35" borderId="0" xfId="0" applyFont="1" applyFill="1" applyBorder="1" applyAlignment="1">
      <alignment horizontal="left" vertical="center" wrapText="1"/>
    </xf>
    <xf numFmtId="0" fontId="75" fillId="13" borderId="50" xfId="0" applyFont="1" applyFill="1" applyBorder="1" applyAlignment="1">
      <alignment horizontal="center" vertical="center"/>
    </xf>
    <xf numFmtId="0" fontId="75" fillId="13" borderId="47" xfId="53" applyFont="1" applyFill="1" applyBorder="1" applyAlignment="1" applyProtection="1">
      <alignment horizontal="left" vertical="center"/>
      <protection locked="0"/>
    </xf>
    <xf numFmtId="49" fontId="75" fillId="13" borderId="18" xfId="53" applyNumberFormat="1" applyFont="1" applyFill="1" applyBorder="1" applyAlignment="1" applyProtection="1">
      <alignment horizontal="center" vertical="center"/>
      <protection locked="0"/>
    </xf>
    <xf numFmtId="0" fontId="78" fillId="13" borderId="48" xfId="0" applyFont="1" applyFill="1" applyBorder="1" applyAlignment="1" applyProtection="1">
      <alignment horizontal="center" vertical="center"/>
      <protection locked="0"/>
    </xf>
    <xf numFmtId="2" fontId="75" fillId="13" borderId="18" xfId="0" applyNumberFormat="1" applyFont="1" applyFill="1" applyBorder="1" applyAlignment="1">
      <alignment horizontal="center" vertical="center"/>
    </xf>
    <xf numFmtId="0" fontId="84" fillId="13" borderId="48" xfId="0" applyFont="1" applyFill="1" applyBorder="1" applyAlignment="1" applyProtection="1">
      <alignment horizontal="center" vertical="center"/>
      <protection locked="0"/>
    </xf>
    <xf numFmtId="2" fontId="85" fillId="13" borderId="49" xfId="0" applyNumberFormat="1" applyFont="1" applyFill="1" applyBorder="1" applyAlignment="1">
      <alignment horizontal="center" vertical="center"/>
    </xf>
    <xf numFmtId="0" fontId="75" fillId="13" borderId="27" xfId="0" applyFont="1" applyFill="1" applyBorder="1" applyAlignment="1">
      <alignment horizontal="center" vertical="center"/>
    </xf>
    <xf numFmtId="0" fontId="75" fillId="13" borderId="0" xfId="53" applyFont="1" applyFill="1" applyBorder="1" applyAlignment="1">
      <alignment horizontal="left" vertical="center"/>
      <protection/>
    </xf>
    <xf numFmtId="0" fontId="75" fillId="13" borderId="0" xfId="53" applyFont="1" applyFill="1" applyBorder="1" applyAlignment="1" applyProtection="1">
      <alignment horizontal="left" vertical="center"/>
      <protection locked="0"/>
    </xf>
    <xf numFmtId="49" fontId="75" fillId="13" borderId="19" xfId="53" applyNumberFormat="1" applyFont="1" applyFill="1" applyBorder="1" applyAlignment="1" applyProtection="1">
      <alignment horizontal="center" vertical="center"/>
      <protection locked="0"/>
    </xf>
    <xf numFmtId="0" fontId="78" fillId="13" borderId="10" xfId="0" applyFont="1" applyFill="1" applyBorder="1" applyAlignment="1" applyProtection="1">
      <alignment horizontal="center" vertical="center"/>
      <protection locked="0"/>
    </xf>
    <xf numFmtId="2" fontId="75" fillId="13" borderId="19" xfId="0" applyNumberFormat="1" applyFont="1" applyFill="1" applyBorder="1" applyAlignment="1">
      <alignment horizontal="center" vertical="center"/>
    </xf>
    <xf numFmtId="0" fontId="84" fillId="13" borderId="10" xfId="0" applyFont="1" applyFill="1" applyBorder="1" applyAlignment="1" applyProtection="1">
      <alignment horizontal="center" vertical="center"/>
      <protection locked="0"/>
    </xf>
    <xf numFmtId="2" fontId="85" fillId="13" borderId="28" xfId="0" applyNumberFormat="1" applyFont="1" applyFill="1" applyBorder="1" applyAlignment="1">
      <alignment horizontal="center" vertical="center"/>
    </xf>
    <xf numFmtId="186" fontId="88" fillId="0" borderId="17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>
      <alignment horizontal="center" textRotation="255"/>
    </xf>
    <xf numFmtId="0" fontId="4" fillId="0" borderId="52" xfId="0" applyFont="1" applyFill="1" applyBorder="1" applyAlignment="1">
      <alignment horizontal="center" textRotation="255"/>
    </xf>
    <xf numFmtId="1" fontId="88" fillId="0" borderId="0" xfId="0" applyNumberFormat="1" applyFont="1" applyFill="1" applyBorder="1" applyAlignment="1">
      <alignment horizontal="center" vertical="center"/>
    </xf>
    <xf numFmtId="1" fontId="88" fillId="0" borderId="26" xfId="0" applyNumberFormat="1" applyFont="1" applyFill="1" applyBorder="1" applyAlignment="1">
      <alignment horizontal="center" vertical="center"/>
    </xf>
    <xf numFmtId="0" fontId="90" fillId="36" borderId="15" xfId="0" applyFont="1" applyFill="1" applyBorder="1" applyAlignment="1">
      <alignment horizontal="center" textRotation="255"/>
    </xf>
    <xf numFmtId="0" fontId="90" fillId="36" borderId="0" xfId="0" applyFont="1" applyFill="1" applyAlignment="1">
      <alignment horizontal="center" textRotation="255"/>
    </xf>
    <xf numFmtId="0" fontId="90" fillId="36" borderId="0" xfId="0" applyFont="1" applyFill="1" applyBorder="1" applyAlignment="1">
      <alignment horizontal="center" textRotation="255"/>
    </xf>
    <xf numFmtId="0" fontId="3" fillId="36" borderId="41" xfId="0" applyFont="1" applyFill="1" applyBorder="1" applyAlignment="1">
      <alignment horizontal="center" vertical="center"/>
    </xf>
    <xf numFmtId="0" fontId="19" fillId="37" borderId="41" xfId="0" applyFont="1" applyFill="1" applyBorder="1" applyAlignment="1">
      <alignment horizontal="center" textRotation="255"/>
    </xf>
    <xf numFmtId="0" fontId="3" fillId="36" borderId="42" xfId="0" applyFont="1" applyFill="1" applyBorder="1" applyAlignment="1">
      <alignment horizontal="center" vertical="center"/>
    </xf>
    <xf numFmtId="176" fontId="3" fillId="36" borderId="41" xfId="0" applyNumberFormat="1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41" xfId="0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176" fontId="3" fillId="37" borderId="15" xfId="0" applyNumberFormat="1" applyFont="1" applyFill="1" applyBorder="1" applyAlignment="1">
      <alignment horizontal="center" vertical="center"/>
    </xf>
    <xf numFmtId="176" fontId="3" fillId="37" borderId="39" xfId="0" applyNumberFormat="1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39" xfId="0" applyFont="1" applyFill="1" applyBorder="1" applyAlignment="1">
      <alignment horizontal="center" vertical="center"/>
    </xf>
    <xf numFmtId="0" fontId="19" fillId="37" borderId="15" xfId="0" applyFont="1" applyFill="1" applyBorder="1" applyAlignment="1">
      <alignment horizontal="center" textRotation="255"/>
    </xf>
    <xf numFmtId="0" fontId="19" fillId="37" borderId="39" xfId="0" applyFont="1" applyFill="1" applyBorder="1" applyAlignment="1">
      <alignment horizontal="center" textRotation="255"/>
    </xf>
    <xf numFmtId="0" fontId="19" fillId="37" borderId="35" xfId="0" applyFont="1" applyFill="1" applyBorder="1" applyAlignment="1">
      <alignment horizontal="center" textRotation="255"/>
    </xf>
    <xf numFmtId="0" fontId="19" fillId="37" borderId="40" xfId="0" applyFont="1" applyFill="1" applyBorder="1" applyAlignment="1">
      <alignment horizontal="center" textRotation="255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176" fontId="3" fillId="37" borderId="14" xfId="0" applyNumberFormat="1" applyFont="1" applyFill="1" applyBorder="1" applyAlignment="1">
      <alignment horizontal="center" vertical="center"/>
    </xf>
    <xf numFmtId="176" fontId="3" fillId="37" borderId="41" xfId="0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horizontal="right"/>
    </xf>
    <xf numFmtId="0" fontId="15" fillId="0" borderId="53" xfId="0" applyFont="1" applyBorder="1" applyAlignment="1">
      <alignment horizontal="right"/>
    </xf>
    <xf numFmtId="0" fontId="3" fillId="37" borderId="17" xfId="0" applyFont="1" applyFill="1" applyBorder="1" applyAlignment="1">
      <alignment horizontal="center" vertical="center"/>
    </xf>
    <xf numFmtId="0" fontId="3" fillId="37" borderId="42" xfId="0" applyFont="1" applyFill="1" applyBorder="1" applyAlignment="1">
      <alignment horizontal="center" vertical="center"/>
    </xf>
    <xf numFmtId="0" fontId="90" fillId="15" borderId="41" xfId="0" applyFont="1" applyFill="1" applyBorder="1" applyAlignment="1">
      <alignment horizontal="center" textRotation="255"/>
    </xf>
    <xf numFmtId="0" fontId="3" fillId="15" borderId="37" xfId="0" applyFont="1" applyFill="1" applyBorder="1" applyAlignment="1">
      <alignment horizontal="center" vertical="center"/>
    </xf>
    <xf numFmtId="0" fontId="3" fillId="15" borderId="38" xfId="0" applyFont="1" applyFill="1" applyBorder="1" applyAlignment="1">
      <alignment horizontal="center" vertical="center"/>
    </xf>
    <xf numFmtId="176" fontId="15" fillId="0" borderId="15" xfId="0" applyNumberFormat="1" applyFont="1" applyBorder="1" applyAlignment="1">
      <alignment horizontal="right"/>
    </xf>
    <xf numFmtId="176" fontId="15" fillId="0" borderId="54" xfId="0" applyNumberFormat="1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15" fillId="0" borderId="54" xfId="0" applyFont="1" applyBorder="1" applyAlignment="1">
      <alignment horizontal="right"/>
    </xf>
    <xf numFmtId="0" fontId="13" fillId="0" borderId="41" xfId="0" applyFont="1" applyBorder="1" applyAlignment="1">
      <alignment horizontal="center" vertical="top"/>
    </xf>
    <xf numFmtId="0" fontId="13" fillId="0" borderId="55" xfId="0" applyFont="1" applyBorder="1" applyAlignment="1">
      <alignment horizontal="center" vertical="top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176" fontId="3" fillId="15" borderId="15" xfId="0" applyNumberFormat="1" applyFont="1" applyFill="1" applyBorder="1" applyAlignment="1">
      <alignment horizontal="center" vertical="center"/>
    </xf>
    <xf numFmtId="176" fontId="3" fillId="15" borderId="39" xfId="0" applyNumberFormat="1" applyFont="1" applyFill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/>
    </xf>
    <xf numFmtId="0" fontId="3" fillId="15" borderId="39" xfId="0" applyFont="1" applyFill="1" applyBorder="1" applyAlignment="1">
      <alignment horizontal="center" vertical="center"/>
    </xf>
    <xf numFmtId="0" fontId="13" fillId="0" borderId="56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1" xfId="0" applyFont="1" applyBorder="1" applyAlignment="1">
      <alignment horizontal="center" vertical="center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176" fontId="89" fillId="37" borderId="58" xfId="0" applyNumberFormat="1" applyFont="1" applyFill="1" applyBorder="1" applyAlignment="1">
      <alignment horizontal="center" vertical="center"/>
    </xf>
    <xf numFmtId="176" fontId="3" fillId="15" borderId="58" xfId="0" applyNumberFormat="1" applyFont="1" applyFill="1" applyBorder="1" applyAlignment="1">
      <alignment horizontal="center" vertical="center"/>
    </xf>
    <xf numFmtId="0" fontId="3" fillId="15" borderId="5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14" fontId="3" fillId="38" borderId="58" xfId="0" applyNumberFormat="1" applyFont="1" applyFill="1" applyBorder="1" applyAlignment="1">
      <alignment horizontal="center" vertical="center" wrapText="1"/>
    </xf>
    <xf numFmtId="176" fontId="3" fillId="37" borderId="58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8" borderId="10" xfId="0" applyFont="1" applyFill="1" applyBorder="1" applyAlignment="1">
      <alignment horizontal="center" vertical="center"/>
    </xf>
    <xf numFmtId="0" fontId="3" fillId="8" borderId="58" xfId="0" applyFont="1" applyFill="1" applyBorder="1" applyAlignment="1">
      <alignment horizontal="center" vertical="center"/>
    </xf>
    <xf numFmtId="0" fontId="3" fillId="38" borderId="58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90" fillId="37" borderId="62" xfId="0" applyFont="1" applyFill="1" applyBorder="1" applyAlignment="1">
      <alignment horizontal="center" textRotation="255"/>
    </xf>
    <xf numFmtId="0" fontId="90" fillId="37" borderId="58" xfId="0" applyFont="1" applyFill="1" applyBorder="1" applyAlignment="1">
      <alignment horizontal="center" textRotation="255"/>
    </xf>
    <xf numFmtId="0" fontId="90" fillId="37" borderId="57" xfId="0" applyFont="1" applyFill="1" applyBorder="1" applyAlignment="1">
      <alignment horizontal="center" textRotation="255"/>
    </xf>
    <xf numFmtId="0" fontId="3" fillId="37" borderId="63" xfId="0" applyFont="1" applyFill="1" applyBorder="1" applyAlignment="1">
      <alignment horizontal="center" vertical="center"/>
    </xf>
    <xf numFmtId="0" fontId="3" fillId="37" borderId="58" xfId="0" applyFont="1" applyFill="1" applyBorder="1" applyAlignment="1">
      <alignment horizontal="center" vertical="center"/>
    </xf>
    <xf numFmtId="176" fontId="91" fillId="8" borderId="10" xfId="0" applyNumberFormat="1" applyFont="1" applyFill="1" applyBorder="1" applyAlignment="1">
      <alignment horizontal="center" vertical="center"/>
    </xf>
    <xf numFmtId="176" fontId="91" fillId="8" borderId="58" xfId="0" applyNumberFormat="1" applyFont="1" applyFill="1" applyBorder="1" applyAlignment="1">
      <alignment horizontal="center" vertical="center"/>
    </xf>
    <xf numFmtId="176" fontId="3" fillId="38" borderId="58" xfId="0" applyNumberFormat="1" applyFont="1" applyFill="1" applyBorder="1" applyAlignment="1">
      <alignment horizontal="center" vertical="center"/>
    </xf>
    <xf numFmtId="0" fontId="90" fillId="37" borderId="51" xfId="0" applyFont="1" applyFill="1" applyBorder="1" applyAlignment="1">
      <alignment horizontal="center" textRotation="255"/>
    </xf>
    <xf numFmtId="0" fontId="90" fillId="37" borderId="46" xfId="0" applyFont="1" applyFill="1" applyBorder="1" applyAlignment="1">
      <alignment horizontal="center" textRotation="255"/>
    </xf>
    <xf numFmtId="0" fontId="90" fillId="37" borderId="52" xfId="0" applyFont="1" applyFill="1" applyBorder="1" applyAlignment="1">
      <alignment horizontal="center" textRotation="255"/>
    </xf>
    <xf numFmtId="0" fontId="90" fillId="37" borderId="61" xfId="0" applyFont="1" applyFill="1" applyBorder="1" applyAlignment="1">
      <alignment horizontal="center" textRotation="255"/>
    </xf>
    <xf numFmtId="0" fontId="3" fillId="38" borderId="63" xfId="0" applyFont="1" applyFill="1" applyBorder="1" applyAlignment="1">
      <alignment horizontal="center" vertical="center"/>
    </xf>
    <xf numFmtId="0" fontId="4" fillId="15" borderId="62" xfId="0" applyFont="1" applyFill="1" applyBorder="1" applyAlignment="1">
      <alignment horizontal="center" textRotation="255"/>
    </xf>
    <xf numFmtId="0" fontId="4" fillId="15" borderId="58" xfId="0" applyFont="1" applyFill="1" applyBorder="1" applyAlignment="1">
      <alignment horizontal="center" textRotation="255"/>
    </xf>
    <xf numFmtId="0" fontId="4" fillId="15" borderId="57" xfId="0" applyFont="1" applyFill="1" applyBorder="1" applyAlignment="1">
      <alignment horizontal="center" textRotation="255"/>
    </xf>
    <xf numFmtId="0" fontId="3" fillId="15" borderId="63" xfId="0" applyFont="1" applyFill="1" applyBorder="1" applyAlignment="1">
      <alignment horizontal="center" vertical="center"/>
    </xf>
    <xf numFmtId="0" fontId="4" fillId="38" borderId="62" xfId="0" applyFont="1" applyFill="1" applyBorder="1" applyAlignment="1">
      <alignment horizontal="center" textRotation="255"/>
    </xf>
    <xf numFmtId="0" fontId="4" fillId="38" borderId="58" xfId="0" applyFont="1" applyFill="1" applyBorder="1" applyAlignment="1">
      <alignment horizontal="center" textRotation="255"/>
    </xf>
    <xf numFmtId="0" fontId="4" fillId="38" borderId="57" xfId="0" applyFont="1" applyFill="1" applyBorder="1" applyAlignment="1">
      <alignment horizontal="center" textRotation="255"/>
    </xf>
    <xf numFmtId="0" fontId="3" fillId="8" borderId="48" xfId="0" applyFont="1" applyFill="1" applyBorder="1" applyAlignment="1">
      <alignment horizontal="center" vertical="center"/>
    </xf>
    <xf numFmtId="0" fontId="3" fillId="8" borderId="63" xfId="0" applyFont="1" applyFill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textRotation="255"/>
    </xf>
    <xf numFmtId="0" fontId="4" fillId="0" borderId="58" xfId="0" applyFont="1" applyBorder="1" applyAlignment="1">
      <alignment horizontal="center" textRotation="255"/>
    </xf>
    <xf numFmtId="0" fontId="4" fillId="0" borderId="57" xfId="0" applyFont="1" applyBorder="1" applyAlignment="1">
      <alignment horizontal="center" textRotation="255"/>
    </xf>
    <xf numFmtId="0" fontId="3" fillId="38" borderId="63" xfId="0" applyFont="1" applyFill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right" vertical="center"/>
    </xf>
    <xf numFmtId="176" fontId="3" fillId="0" borderId="59" xfId="0" applyNumberFormat="1" applyFont="1" applyBorder="1" applyAlignment="1">
      <alignment horizontal="right" vertical="center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4" fillId="38" borderId="15" xfId="0" applyFont="1" applyFill="1" applyBorder="1" applyAlignment="1">
      <alignment horizontal="center" textRotation="255"/>
    </xf>
    <xf numFmtId="0" fontId="4" fillId="38" borderId="39" xfId="0" applyFont="1" applyFill="1" applyBorder="1" applyAlignment="1">
      <alignment horizontal="center" textRotation="255"/>
    </xf>
    <xf numFmtId="0" fontId="4" fillId="38" borderId="64" xfId="0" applyFont="1" applyFill="1" applyBorder="1" applyAlignment="1">
      <alignment horizontal="center" textRotation="255"/>
    </xf>
    <xf numFmtId="0" fontId="4" fillId="38" borderId="65" xfId="0" applyFont="1" applyFill="1" applyBorder="1" applyAlignment="1">
      <alignment horizontal="center" textRotation="255"/>
    </xf>
    <xf numFmtId="0" fontId="3" fillId="38" borderId="66" xfId="0" applyFont="1" applyFill="1" applyBorder="1" applyAlignment="1">
      <alignment horizontal="center" vertical="center"/>
    </xf>
    <xf numFmtId="0" fontId="3" fillId="38" borderId="67" xfId="0" applyFont="1" applyFill="1" applyBorder="1" applyAlignment="1">
      <alignment horizontal="center" vertical="center"/>
    </xf>
    <xf numFmtId="176" fontId="3" fillId="38" borderId="51" xfId="0" applyNumberFormat="1" applyFont="1" applyFill="1" applyBorder="1" applyAlignment="1">
      <alignment horizontal="center" vertical="center"/>
    </xf>
    <xf numFmtId="176" fontId="3" fillId="38" borderId="46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0" fillId="37" borderId="58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38" borderId="41" xfId="0" applyFont="1" applyFill="1" applyBorder="1" applyAlignment="1">
      <alignment horizontal="center" textRotation="255"/>
    </xf>
    <xf numFmtId="0" fontId="4" fillId="37" borderId="58" xfId="0" applyFont="1" applyFill="1" applyBorder="1" applyAlignment="1">
      <alignment horizontal="center" textRotation="255"/>
    </xf>
    <xf numFmtId="0" fontId="4" fillId="37" borderId="57" xfId="0" applyFont="1" applyFill="1" applyBorder="1" applyAlignment="1">
      <alignment horizontal="center" textRotation="255"/>
    </xf>
    <xf numFmtId="0" fontId="10" fillId="0" borderId="58" xfId="0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10" fillId="15" borderId="63" xfId="0" applyFont="1" applyFill="1" applyBorder="1" applyAlignment="1">
      <alignment horizontal="center" vertical="center"/>
    </xf>
    <xf numFmtId="0" fontId="3" fillId="38" borderId="51" xfId="0" applyFont="1" applyFill="1" applyBorder="1" applyAlignment="1">
      <alignment horizontal="center" vertical="center"/>
    </xf>
    <xf numFmtId="0" fontId="3" fillId="38" borderId="46" xfId="0" applyFont="1" applyFill="1" applyBorder="1" applyAlignment="1">
      <alignment horizontal="center" vertical="center"/>
    </xf>
    <xf numFmtId="0" fontId="4" fillId="38" borderId="51" xfId="0" applyFont="1" applyFill="1" applyBorder="1" applyAlignment="1">
      <alignment horizontal="center" textRotation="255"/>
    </xf>
    <xf numFmtId="0" fontId="4" fillId="38" borderId="46" xfId="0" applyFont="1" applyFill="1" applyBorder="1" applyAlignment="1">
      <alignment horizontal="center" textRotation="255"/>
    </xf>
    <xf numFmtId="0" fontId="4" fillId="38" borderId="52" xfId="0" applyFont="1" applyFill="1" applyBorder="1" applyAlignment="1">
      <alignment horizontal="center" textRotation="255"/>
    </xf>
    <xf numFmtId="0" fontId="4" fillId="38" borderId="61" xfId="0" applyFont="1" applyFill="1" applyBorder="1" applyAlignment="1">
      <alignment horizontal="center" textRotation="255"/>
    </xf>
    <xf numFmtId="0" fontId="90" fillId="15" borderId="58" xfId="0" applyFont="1" applyFill="1" applyBorder="1" applyAlignment="1">
      <alignment horizontal="center" textRotation="255"/>
    </xf>
    <xf numFmtId="0" fontId="90" fillId="15" borderId="57" xfId="0" applyFont="1" applyFill="1" applyBorder="1" applyAlignment="1">
      <alignment horizontal="center" textRotation="255"/>
    </xf>
    <xf numFmtId="0" fontId="3" fillId="38" borderId="42" xfId="0" applyFont="1" applyFill="1" applyBorder="1" applyAlignment="1">
      <alignment horizontal="center" vertical="center"/>
    </xf>
    <xf numFmtId="176" fontId="3" fillId="38" borderId="41" xfId="0" applyNumberFormat="1" applyFont="1" applyFill="1" applyBorder="1" applyAlignment="1">
      <alignment horizontal="center" vertical="center"/>
    </xf>
    <xf numFmtId="0" fontId="3" fillId="38" borderId="41" xfId="0" applyFont="1" applyFill="1" applyBorder="1" applyAlignment="1">
      <alignment horizontal="center" vertical="center"/>
    </xf>
    <xf numFmtId="0" fontId="3" fillId="0" borderId="68" xfId="0" applyFont="1" applyFill="1" applyBorder="1" applyAlignment="1" applyProtection="1">
      <alignment horizontal="center" vertical="center"/>
      <protection locked="0"/>
    </xf>
    <xf numFmtId="0" fontId="3" fillId="8" borderId="42" xfId="0" applyFont="1" applyFill="1" applyBorder="1" applyAlignment="1">
      <alignment horizontal="center" vertical="center"/>
    </xf>
    <xf numFmtId="176" fontId="3" fillId="8" borderId="41" xfId="0" applyNumberFormat="1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76" fontId="89" fillId="37" borderId="41" xfId="0" applyNumberFormat="1" applyFont="1" applyFill="1" applyBorder="1" applyAlignment="1">
      <alignment horizontal="center" vertical="center"/>
    </xf>
    <xf numFmtId="176" fontId="3" fillId="15" borderId="41" xfId="0" applyNumberFormat="1" applyFont="1" applyFill="1" applyBorder="1" applyAlignment="1">
      <alignment horizontal="center" vertical="center"/>
    </xf>
    <xf numFmtId="0" fontId="10" fillId="15" borderId="41" xfId="0" applyFont="1" applyFill="1" applyBorder="1" applyAlignment="1">
      <alignment horizontal="center" vertical="center"/>
    </xf>
    <xf numFmtId="0" fontId="3" fillId="15" borderId="42" xfId="0" applyFont="1" applyFill="1" applyBorder="1" applyAlignment="1">
      <alignment horizontal="center" vertical="center"/>
    </xf>
    <xf numFmtId="176" fontId="91" fillId="8" borderId="14" xfId="0" applyNumberFormat="1" applyFont="1" applyFill="1" applyBorder="1" applyAlignment="1">
      <alignment horizontal="center" vertical="center"/>
    </xf>
    <xf numFmtId="176" fontId="91" fillId="8" borderId="41" xfId="0" applyNumberFormat="1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10" fillId="37" borderId="41" xfId="0" applyFont="1" applyFill="1" applyBorder="1" applyAlignment="1">
      <alignment horizontal="center" vertical="center"/>
    </xf>
    <xf numFmtId="0" fontId="4" fillId="15" borderId="41" xfId="0" applyFont="1" applyFill="1" applyBorder="1" applyAlignment="1">
      <alignment horizontal="center" textRotation="255"/>
    </xf>
    <xf numFmtId="0" fontId="3" fillId="8" borderId="17" xfId="0" applyFont="1" applyFill="1" applyBorder="1" applyAlignment="1">
      <alignment horizontal="center" vertical="center"/>
    </xf>
    <xf numFmtId="0" fontId="4" fillId="37" borderId="41" xfId="0" applyFont="1" applyFill="1" applyBorder="1" applyAlignment="1">
      <alignment horizontal="center" textRotation="255"/>
    </xf>
    <xf numFmtId="0" fontId="90" fillId="37" borderId="41" xfId="0" applyFont="1" applyFill="1" applyBorder="1" applyAlignment="1">
      <alignment horizontal="center" textRotation="255"/>
    </xf>
    <xf numFmtId="0" fontId="19" fillId="15" borderId="15" xfId="0" applyFont="1" applyFill="1" applyBorder="1" applyAlignment="1">
      <alignment horizontal="center" textRotation="255"/>
    </xf>
    <xf numFmtId="0" fontId="19" fillId="15" borderId="39" xfId="0" applyFont="1" applyFill="1" applyBorder="1" applyAlignment="1">
      <alignment horizontal="center" textRotation="255"/>
    </xf>
    <xf numFmtId="0" fontId="19" fillId="15" borderId="35" xfId="0" applyFont="1" applyFill="1" applyBorder="1" applyAlignment="1">
      <alignment horizontal="center" textRotation="255"/>
    </xf>
    <xf numFmtId="0" fontId="19" fillId="15" borderId="40" xfId="0" applyFont="1" applyFill="1" applyBorder="1" applyAlignment="1">
      <alignment horizontal="center" textRotation="255"/>
    </xf>
    <xf numFmtId="0" fontId="4" fillId="37" borderId="62" xfId="0" applyFont="1" applyFill="1" applyBorder="1" applyAlignment="1">
      <alignment horizontal="center" textRotation="255"/>
    </xf>
    <xf numFmtId="0" fontId="3" fillId="0" borderId="69" xfId="0" applyFont="1" applyFill="1" applyBorder="1" applyAlignment="1" applyProtection="1">
      <alignment horizontal="center" vertical="center"/>
      <protection locked="0"/>
    </xf>
    <xf numFmtId="0" fontId="3" fillId="0" borderId="70" xfId="0" applyFont="1" applyFill="1" applyBorder="1" applyAlignment="1" applyProtection="1">
      <alignment horizontal="center" vertical="center"/>
      <protection locked="0"/>
    </xf>
    <xf numFmtId="176" fontId="3" fillId="8" borderId="58" xfId="0" applyNumberFormat="1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 textRotation="255"/>
    </xf>
    <xf numFmtId="0" fontId="10" fillId="15" borderId="58" xfId="0" applyFont="1" applyFill="1" applyBorder="1" applyAlignment="1">
      <alignment horizontal="center" vertical="center"/>
    </xf>
    <xf numFmtId="0" fontId="10" fillId="37" borderId="58" xfId="0" applyFont="1" applyFill="1" applyBorder="1" applyAlignment="1">
      <alignment horizontal="center" vertical="center"/>
    </xf>
    <xf numFmtId="0" fontId="3" fillId="0" borderId="4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5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1" fontId="88" fillId="0" borderId="23" xfId="0" applyNumberFormat="1" applyFont="1" applyFill="1" applyBorder="1" applyAlignment="1">
      <alignment horizontal="center" vertic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rmal 5" xfId="55"/>
    <cellStyle name="Normal 6" xfId="56"/>
    <cellStyle name="Note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9">
    <dxf/>
    <dxf/>
    <dxf>
      <fill>
        <patternFill>
          <bgColor theme="0" tint="-0.149959996342659"/>
        </patternFill>
      </fill>
    </dxf>
    <dxf/>
    <dxf/>
    <dxf>
      <fill>
        <patternFill>
          <bgColor theme="0" tint="-0.149959996342659"/>
        </patternFill>
      </fill>
    </dxf>
    <dxf/>
    <dxf/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104775</xdr:rowOff>
    </xdr:from>
    <xdr:to>
      <xdr:col>2</xdr:col>
      <xdr:colOff>990600</xdr:colOff>
      <xdr:row>10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33375"/>
          <a:ext cx="33242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742950</xdr:colOff>
      <xdr:row>10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242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7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8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6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609600</xdr:colOff>
      <xdr:row>8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384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47625</xdr:rowOff>
    </xdr:from>
    <xdr:to>
      <xdr:col>2</xdr:col>
      <xdr:colOff>190500</xdr:colOff>
      <xdr:row>10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3425"/>
          <a:ext cx="23241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1228725</xdr:colOff>
      <xdr:row>10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42875"/>
          <a:ext cx="3343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752475</xdr:colOff>
      <xdr:row>9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42875"/>
          <a:ext cx="28670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1209675</xdr:colOff>
      <xdr:row>9</xdr:row>
      <xdr:rowOff>161925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28600"/>
          <a:ext cx="33432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1247775</xdr:colOff>
      <xdr:row>9</xdr:row>
      <xdr:rowOff>161925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28600"/>
          <a:ext cx="33432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619125</xdr:colOff>
      <xdr:row>8</xdr:row>
      <xdr:rowOff>104775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28600"/>
          <a:ext cx="27146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962025</xdr:colOff>
      <xdr:row>8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38100</xdr:rowOff>
    </xdr:from>
    <xdr:to>
      <xdr:col>1</xdr:col>
      <xdr:colOff>1819275</xdr:colOff>
      <xdr:row>11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1819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R219"/>
  <sheetViews>
    <sheetView showGridLines="0" zoomScale="91" zoomScaleNormal="91" zoomScaleSheetLayoutView="100" zoomScalePageLayoutView="0" workbookViewId="0" topLeftCell="A11">
      <selection activeCell="K16" sqref="K16:L16"/>
    </sheetView>
  </sheetViews>
  <sheetFormatPr defaultColWidth="10.28125" defaultRowHeight="15"/>
  <cols>
    <col min="1" max="1" width="4.00390625" style="77" customWidth="1"/>
    <col min="2" max="2" width="31.7109375" style="0" customWidth="1"/>
    <col min="3" max="3" width="24.7109375" style="0" customWidth="1"/>
    <col min="4" max="4" width="6.140625" style="51" customWidth="1"/>
    <col min="5" max="5" width="8.7109375" style="26" customWidth="1"/>
    <col min="6" max="6" width="8.7109375" style="41" customWidth="1"/>
    <col min="7" max="7" width="8.7109375" style="26" customWidth="1"/>
    <col min="8" max="14" width="8.7109375" style="0" customWidth="1"/>
    <col min="15" max="15" width="11.7109375" style="0" customWidth="1"/>
    <col min="16" max="16" width="4.140625" style="0" customWidth="1"/>
    <col min="17" max="18" width="9.421875" style="0" customWidth="1"/>
  </cols>
  <sheetData>
    <row r="1" spans="1:14" s="1" customFormat="1" ht="18" customHeight="1">
      <c r="A1" s="74"/>
      <c r="D1" s="47"/>
      <c r="E1" s="305" t="s">
        <v>72</v>
      </c>
      <c r="F1" s="305"/>
      <c r="G1" s="305" t="s">
        <v>129</v>
      </c>
      <c r="H1" s="305"/>
      <c r="I1" s="316"/>
      <c r="J1" s="317"/>
      <c r="K1" s="328"/>
      <c r="L1" s="328"/>
      <c r="M1" s="301"/>
      <c r="N1" s="302"/>
    </row>
    <row r="2" spans="1:14" s="1" customFormat="1" ht="18" customHeight="1">
      <c r="A2" s="74"/>
      <c r="D2" s="47"/>
      <c r="E2" s="305"/>
      <c r="F2" s="305"/>
      <c r="G2" s="305"/>
      <c r="H2" s="305"/>
      <c r="I2" s="316"/>
      <c r="J2" s="317"/>
      <c r="K2" s="328"/>
      <c r="L2" s="328"/>
      <c r="M2" s="301"/>
      <c r="N2" s="302"/>
    </row>
    <row r="3" spans="1:14" s="1" customFormat="1" ht="18" customHeight="1">
      <c r="A3" s="74"/>
      <c r="D3" s="47"/>
      <c r="E3" s="305"/>
      <c r="F3" s="305"/>
      <c r="G3" s="305"/>
      <c r="H3" s="305"/>
      <c r="I3" s="316"/>
      <c r="J3" s="317"/>
      <c r="K3" s="328"/>
      <c r="L3" s="328"/>
      <c r="M3" s="301"/>
      <c r="N3" s="302"/>
    </row>
    <row r="4" spans="1:14" s="1" customFormat="1" ht="18" customHeight="1">
      <c r="A4" s="74"/>
      <c r="D4" s="47"/>
      <c r="E4" s="305"/>
      <c r="F4" s="305"/>
      <c r="G4" s="305"/>
      <c r="H4" s="305"/>
      <c r="I4" s="316"/>
      <c r="J4" s="317"/>
      <c r="K4" s="328"/>
      <c r="L4" s="328"/>
      <c r="M4" s="301"/>
      <c r="N4" s="302"/>
    </row>
    <row r="5" spans="1:14" s="1" customFormat="1" ht="18" customHeight="1">
      <c r="A5" s="74"/>
      <c r="D5" s="47"/>
      <c r="E5" s="305"/>
      <c r="F5" s="305"/>
      <c r="G5" s="305"/>
      <c r="H5" s="305"/>
      <c r="I5" s="316"/>
      <c r="J5" s="317"/>
      <c r="K5" s="328"/>
      <c r="L5" s="328"/>
      <c r="M5" s="301"/>
      <c r="N5" s="302"/>
    </row>
    <row r="6" spans="1:14" s="1" customFormat="1" ht="18" customHeight="1">
      <c r="A6" s="74"/>
      <c r="D6" s="47"/>
      <c r="E6" s="305"/>
      <c r="F6" s="305"/>
      <c r="G6" s="305"/>
      <c r="H6" s="305"/>
      <c r="I6" s="316"/>
      <c r="J6" s="317"/>
      <c r="K6" s="328"/>
      <c r="L6" s="328"/>
      <c r="M6" s="301"/>
      <c r="N6" s="302"/>
    </row>
    <row r="7" spans="1:14" s="1" customFormat="1" ht="18" customHeight="1">
      <c r="A7" s="74"/>
      <c r="D7" s="47"/>
      <c r="E7" s="305"/>
      <c r="F7" s="305"/>
      <c r="G7" s="305"/>
      <c r="H7" s="305"/>
      <c r="I7" s="316"/>
      <c r="J7" s="317"/>
      <c r="K7" s="328"/>
      <c r="L7" s="328"/>
      <c r="M7" s="301"/>
      <c r="N7" s="302"/>
    </row>
    <row r="8" spans="1:14" s="1" customFormat="1" ht="18" customHeight="1">
      <c r="A8" s="74"/>
      <c r="D8" s="47"/>
      <c r="E8" s="305"/>
      <c r="F8" s="305"/>
      <c r="G8" s="305"/>
      <c r="H8" s="305"/>
      <c r="I8" s="316"/>
      <c r="J8" s="317"/>
      <c r="K8" s="328"/>
      <c r="L8" s="328"/>
      <c r="M8" s="301"/>
      <c r="N8" s="302"/>
    </row>
    <row r="9" spans="1:14" s="1" customFormat="1" ht="18" customHeight="1">
      <c r="A9" s="74"/>
      <c r="D9" s="47"/>
      <c r="E9" s="305"/>
      <c r="F9" s="305"/>
      <c r="G9" s="305"/>
      <c r="H9" s="305"/>
      <c r="I9" s="316"/>
      <c r="J9" s="317"/>
      <c r="K9" s="328"/>
      <c r="L9" s="328"/>
      <c r="M9" s="301"/>
      <c r="N9" s="302"/>
    </row>
    <row r="10" spans="1:14" s="1" customFormat="1" ht="18" customHeight="1">
      <c r="A10" s="74"/>
      <c r="D10" s="47"/>
      <c r="E10" s="305"/>
      <c r="F10" s="305"/>
      <c r="G10" s="305"/>
      <c r="H10" s="305"/>
      <c r="I10" s="316"/>
      <c r="J10" s="317"/>
      <c r="K10" s="328"/>
      <c r="L10" s="328"/>
      <c r="M10" s="301"/>
      <c r="N10" s="302"/>
    </row>
    <row r="11" spans="1:14" s="1" customFormat="1" ht="18" customHeight="1">
      <c r="A11" s="74"/>
      <c r="D11" s="47"/>
      <c r="E11" s="305"/>
      <c r="F11" s="305"/>
      <c r="G11" s="305"/>
      <c r="H11" s="305"/>
      <c r="I11" s="316"/>
      <c r="J11" s="317"/>
      <c r="K11" s="328"/>
      <c r="L11" s="328"/>
      <c r="M11" s="301"/>
      <c r="N11" s="302"/>
    </row>
    <row r="12" spans="1:14" s="1" customFormat="1" ht="18" customHeight="1">
      <c r="A12" s="74"/>
      <c r="C12" s="2"/>
      <c r="D12" s="47"/>
      <c r="E12" s="305"/>
      <c r="F12" s="305"/>
      <c r="G12" s="305"/>
      <c r="H12" s="305"/>
      <c r="I12" s="316"/>
      <c r="J12" s="317"/>
      <c r="K12" s="328"/>
      <c r="L12" s="328"/>
      <c r="M12" s="301"/>
      <c r="N12" s="302"/>
    </row>
    <row r="13" spans="1:14" s="1" customFormat="1" ht="18" customHeight="1">
      <c r="A13" s="74"/>
      <c r="B13" s="345" t="s">
        <v>10</v>
      </c>
      <c r="C13" s="2"/>
      <c r="D13" s="47"/>
      <c r="E13" s="305"/>
      <c r="F13" s="305"/>
      <c r="G13" s="305"/>
      <c r="H13" s="305"/>
      <c r="I13" s="316"/>
      <c r="J13" s="317"/>
      <c r="K13" s="328"/>
      <c r="L13" s="328"/>
      <c r="M13" s="301"/>
      <c r="N13" s="302"/>
    </row>
    <row r="14" spans="1:14" s="1" customFormat="1" ht="11.25" customHeight="1">
      <c r="A14" s="74"/>
      <c r="B14" s="346"/>
      <c r="C14" s="3"/>
      <c r="D14" s="47"/>
      <c r="E14" s="305"/>
      <c r="F14" s="305"/>
      <c r="G14" s="305"/>
      <c r="H14" s="305"/>
      <c r="I14" s="316"/>
      <c r="J14" s="317"/>
      <c r="K14" s="328"/>
      <c r="L14" s="328"/>
      <c r="M14" s="301"/>
      <c r="N14" s="302"/>
    </row>
    <row r="15" spans="1:14" s="1" customFormat="1" ht="11.25" customHeight="1" thickBot="1">
      <c r="A15" s="74"/>
      <c r="B15" s="347" t="s">
        <v>0</v>
      </c>
      <c r="C15" s="76">
        <v>2010</v>
      </c>
      <c r="D15" s="47"/>
      <c r="E15" s="305"/>
      <c r="F15" s="305"/>
      <c r="G15" s="305"/>
      <c r="H15" s="305"/>
      <c r="I15" s="318"/>
      <c r="J15" s="319"/>
      <c r="K15" s="328"/>
      <c r="L15" s="328"/>
      <c r="M15" s="301"/>
      <c r="N15" s="303"/>
    </row>
    <row r="16" spans="1:15" s="1" customFormat="1" ht="13.5" customHeight="1" thickTop="1">
      <c r="A16" s="74"/>
      <c r="B16" s="347"/>
      <c r="C16" s="76">
        <v>2011</v>
      </c>
      <c r="D16" s="47"/>
      <c r="E16" s="326" t="s">
        <v>150</v>
      </c>
      <c r="F16" s="327"/>
      <c r="G16" s="327" t="s">
        <v>151</v>
      </c>
      <c r="H16" s="327"/>
      <c r="I16" s="310" t="s">
        <v>210</v>
      </c>
      <c r="J16" s="311"/>
      <c r="K16" s="329" t="s">
        <v>132</v>
      </c>
      <c r="L16" s="330"/>
      <c r="M16" s="306" t="s">
        <v>130</v>
      </c>
      <c r="N16" s="306"/>
      <c r="O16" s="337" t="s">
        <v>1</v>
      </c>
    </row>
    <row r="17" spans="1:15" s="5" customFormat="1" ht="13.5" customHeight="1">
      <c r="A17" s="78"/>
      <c r="B17" s="335" t="s">
        <v>116</v>
      </c>
      <c r="C17" s="331" t="s">
        <v>2</v>
      </c>
      <c r="D17" s="332"/>
      <c r="E17" s="322">
        <v>44889</v>
      </c>
      <c r="F17" s="323"/>
      <c r="G17" s="323">
        <v>44940</v>
      </c>
      <c r="H17" s="323"/>
      <c r="I17" s="312"/>
      <c r="J17" s="313"/>
      <c r="K17" s="341"/>
      <c r="L17" s="342"/>
      <c r="M17" s="307" t="s">
        <v>131</v>
      </c>
      <c r="N17" s="307"/>
      <c r="O17" s="338"/>
    </row>
    <row r="18" spans="1:15" s="1" customFormat="1" ht="12.75" customHeight="1">
      <c r="A18" s="74"/>
      <c r="B18" s="336"/>
      <c r="C18" s="333" t="s">
        <v>3</v>
      </c>
      <c r="D18" s="334"/>
      <c r="E18" s="308">
        <f>30*(1+(E19/100))</f>
        <v>33.9</v>
      </c>
      <c r="F18" s="309"/>
      <c r="G18" s="309">
        <f>30*(1+(G19/100))</f>
        <v>36</v>
      </c>
      <c r="H18" s="309"/>
      <c r="I18" s="314">
        <f>30*(1+(I19/100))</f>
        <v>30</v>
      </c>
      <c r="J18" s="315"/>
      <c r="K18" s="343">
        <f>50*(1+(K19/100))</f>
        <v>50</v>
      </c>
      <c r="L18" s="344"/>
      <c r="M18" s="304">
        <f>150*(1+(M19/100))</f>
        <v>150</v>
      </c>
      <c r="N18" s="304"/>
      <c r="O18" s="338"/>
    </row>
    <row r="19" spans="1:15" s="1" customFormat="1" ht="13.5" customHeight="1" thickBot="1">
      <c r="A19" s="75"/>
      <c r="B19" s="14"/>
      <c r="C19" s="324" t="s">
        <v>4</v>
      </c>
      <c r="D19" s="325"/>
      <c r="E19" s="320">
        <v>13</v>
      </c>
      <c r="F19" s="321"/>
      <c r="G19" s="321">
        <v>20</v>
      </c>
      <c r="H19" s="321"/>
      <c r="I19" s="339"/>
      <c r="J19" s="340"/>
      <c r="K19" s="339"/>
      <c r="L19" s="340"/>
      <c r="M19" s="321"/>
      <c r="N19" s="321"/>
      <c r="O19" s="210"/>
    </row>
    <row r="20" spans="1:18" s="27" customFormat="1" ht="21" customHeight="1" thickTop="1">
      <c r="A20" s="182">
        <v>1</v>
      </c>
      <c r="B20" s="244" t="s">
        <v>96</v>
      </c>
      <c r="C20" s="244" t="s">
        <v>16</v>
      </c>
      <c r="D20" s="48"/>
      <c r="E20" s="198">
        <v>3</v>
      </c>
      <c r="F20" s="98">
        <f>IF(E20="",0,$E$18*(1.01-(LOG(E20)/LOG($E$19))))</f>
        <v>19.719042139035718</v>
      </c>
      <c r="G20" s="198">
        <v>1</v>
      </c>
      <c r="H20" s="98">
        <f aca="true" t="shared" si="0" ref="H20:H51">IF(G20="",0,$G$18*(1.01-(LOG(G20)/LOG($G$19))))</f>
        <v>36.36</v>
      </c>
      <c r="I20" s="217"/>
      <c r="J20" s="98">
        <f aca="true" t="shared" si="1" ref="J20:J51">IF(I20="",0,$I$18*(1.01-(LOG(I20)/LOG($I$19))))</f>
        <v>0</v>
      </c>
      <c r="K20" s="217"/>
      <c r="L20" s="98">
        <f aca="true" t="shared" si="2" ref="L20:L51">IF(K20="",0,$K$18*(1.01-(LOG(K20)/LOG($K$19))))</f>
        <v>0</v>
      </c>
      <c r="M20" s="189"/>
      <c r="N20" s="98">
        <f aca="true" t="shared" si="3" ref="N20:N51">IF(M20="",0,$M$18*(1.01-(LOG(M20)/LOG($M$19))))</f>
        <v>0</v>
      </c>
      <c r="O20" s="164">
        <f aca="true" t="shared" si="4" ref="O20:O40">SUM(F20+H20+J20+L20+N20)</f>
        <v>56.07904213903572</v>
      </c>
      <c r="P20" s="46"/>
      <c r="Q20" s="46"/>
      <c r="R20" s="46"/>
    </row>
    <row r="21" spans="1:18" s="27" customFormat="1" ht="21" customHeight="1">
      <c r="A21" s="183">
        <v>2</v>
      </c>
      <c r="B21" s="201" t="s">
        <v>76</v>
      </c>
      <c r="C21" s="201" t="s">
        <v>21</v>
      </c>
      <c r="D21" s="49"/>
      <c r="E21" s="200">
        <v>1</v>
      </c>
      <c r="F21" s="104">
        <f aca="true" t="shared" si="5" ref="F21:F41">IF(E21="",0,$E$18*(1.01-(LOG(E21)/LOG($E$19))))</f>
        <v>34.239</v>
      </c>
      <c r="G21" s="200">
        <v>5</v>
      </c>
      <c r="H21" s="104">
        <f t="shared" si="0"/>
        <v>17.01923134750266</v>
      </c>
      <c r="I21" s="209"/>
      <c r="J21" s="104">
        <f t="shared" si="1"/>
        <v>0</v>
      </c>
      <c r="K21" s="209"/>
      <c r="L21" s="104">
        <f t="shared" si="2"/>
        <v>0</v>
      </c>
      <c r="M21" s="190"/>
      <c r="N21" s="104">
        <f>IF(M21="",0,$M$18*(1.01-(LOG(M21)/LOG($M$19))))</f>
        <v>0</v>
      </c>
      <c r="O21" s="165">
        <f t="shared" si="4"/>
        <v>51.25823134750266</v>
      </c>
      <c r="P21" s="46"/>
      <c r="Q21" s="46"/>
      <c r="R21" s="46"/>
    </row>
    <row r="22" spans="1:18" s="27" customFormat="1" ht="21" customHeight="1">
      <c r="A22" s="183">
        <v>3</v>
      </c>
      <c r="B22" s="202" t="s">
        <v>75</v>
      </c>
      <c r="C22" s="202" t="s">
        <v>32</v>
      </c>
      <c r="D22" s="49"/>
      <c r="E22" s="200">
        <v>2</v>
      </c>
      <c r="F22" s="104">
        <f t="shared" si="5"/>
        <v>25.07792656491386</v>
      </c>
      <c r="G22" s="200">
        <v>3</v>
      </c>
      <c r="H22" s="104">
        <f t="shared" si="0"/>
        <v>23.157871511684956</v>
      </c>
      <c r="I22" s="209"/>
      <c r="J22" s="104">
        <f t="shared" si="1"/>
        <v>0</v>
      </c>
      <c r="K22" s="209"/>
      <c r="L22" s="104">
        <f t="shared" si="2"/>
        <v>0</v>
      </c>
      <c r="M22" s="190"/>
      <c r="N22" s="104">
        <f t="shared" si="3"/>
        <v>0</v>
      </c>
      <c r="O22" s="165">
        <f t="shared" si="4"/>
        <v>48.23579807659881</v>
      </c>
      <c r="P22" s="46"/>
      <c r="Q22" s="46"/>
      <c r="R22" s="46"/>
    </row>
    <row r="23" spans="1:18" s="27" customFormat="1" ht="21" customHeight="1">
      <c r="A23" s="183">
        <v>4</v>
      </c>
      <c r="B23" s="202" t="s">
        <v>154</v>
      </c>
      <c r="C23" s="202" t="s">
        <v>21</v>
      </c>
      <c r="D23" s="49"/>
      <c r="E23" s="200">
        <v>3</v>
      </c>
      <c r="F23" s="104">
        <f t="shared" si="5"/>
        <v>19.719042139035718</v>
      </c>
      <c r="G23" s="200">
        <v>3</v>
      </c>
      <c r="H23" s="104">
        <f t="shared" si="0"/>
        <v>23.157871511684956</v>
      </c>
      <c r="I23" s="209"/>
      <c r="J23" s="104">
        <f t="shared" si="1"/>
        <v>0</v>
      </c>
      <c r="K23" s="209"/>
      <c r="L23" s="104">
        <f t="shared" si="2"/>
        <v>0</v>
      </c>
      <c r="M23" s="190"/>
      <c r="N23" s="104">
        <f t="shared" si="3"/>
        <v>0</v>
      </c>
      <c r="O23" s="165">
        <f t="shared" si="4"/>
        <v>42.876913650720674</v>
      </c>
      <c r="P23" s="46"/>
      <c r="Q23" s="46"/>
      <c r="R23" s="46"/>
    </row>
    <row r="24" spans="1:18" s="27" customFormat="1" ht="21" customHeight="1">
      <c r="A24" s="183">
        <v>5</v>
      </c>
      <c r="B24" s="202" t="s">
        <v>95</v>
      </c>
      <c r="C24" s="202" t="s">
        <v>28</v>
      </c>
      <c r="D24" s="49"/>
      <c r="E24" s="200">
        <v>10</v>
      </c>
      <c r="F24" s="104">
        <f t="shared" si="5"/>
        <v>3.806572776661076</v>
      </c>
      <c r="G24" s="200">
        <v>2</v>
      </c>
      <c r="H24" s="104">
        <f t="shared" si="0"/>
        <v>28.030384326248672</v>
      </c>
      <c r="I24" s="209"/>
      <c r="J24" s="104">
        <f t="shared" si="1"/>
        <v>0</v>
      </c>
      <c r="K24" s="209"/>
      <c r="L24" s="104">
        <f t="shared" si="2"/>
        <v>0</v>
      </c>
      <c r="M24" s="190"/>
      <c r="N24" s="104">
        <f t="shared" si="3"/>
        <v>0</v>
      </c>
      <c r="O24" s="165">
        <f t="shared" si="4"/>
        <v>31.83695710290975</v>
      </c>
      <c r="P24" s="46"/>
      <c r="Q24" s="46"/>
      <c r="R24" s="46"/>
    </row>
    <row r="25" spans="1:18" s="27" customFormat="1" ht="21" customHeight="1">
      <c r="A25" s="183">
        <v>6</v>
      </c>
      <c r="B25" s="201" t="s">
        <v>157</v>
      </c>
      <c r="C25" s="201" t="s">
        <v>78</v>
      </c>
      <c r="D25" s="49"/>
      <c r="E25" s="200">
        <v>6</v>
      </c>
      <c r="F25" s="104">
        <f t="shared" si="5"/>
        <v>10.55796870394958</v>
      </c>
      <c r="G25" s="200">
        <v>8</v>
      </c>
      <c r="H25" s="104">
        <f t="shared" si="0"/>
        <v>11.371152978746013</v>
      </c>
      <c r="I25" s="209"/>
      <c r="J25" s="104">
        <f t="shared" si="1"/>
        <v>0</v>
      </c>
      <c r="K25" s="209"/>
      <c r="L25" s="104">
        <f t="shared" si="2"/>
        <v>0</v>
      </c>
      <c r="M25" s="190"/>
      <c r="N25" s="104">
        <f t="shared" si="3"/>
        <v>0</v>
      </c>
      <c r="O25" s="165">
        <f t="shared" si="4"/>
        <v>21.929121682695595</v>
      </c>
      <c r="P25" s="46"/>
      <c r="Q25" s="46"/>
      <c r="R25" s="46"/>
    </row>
    <row r="26" spans="1:18" s="27" customFormat="1" ht="21" customHeight="1">
      <c r="A26" s="183">
        <v>7</v>
      </c>
      <c r="B26" s="199" t="s">
        <v>158</v>
      </c>
      <c r="C26" s="199" t="s">
        <v>32</v>
      </c>
      <c r="D26" s="49"/>
      <c r="E26" s="200">
        <v>5</v>
      </c>
      <c r="F26" s="104">
        <f t="shared" si="5"/>
        <v>12.967646211747214</v>
      </c>
      <c r="G26" s="200">
        <v>11</v>
      </c>
      <c r="H26" s="104">
        <f t="shared" si="0"/>
        <v>7.544264167127834</v>
      </c>
      <c r="I26" s="209"/>
      <c r="J26" s="104">
        <f>IF(I26="",0,$I$18*(1.01-(LOG(I26)/LOG($I$19))))</f>
        <v>0</v>
      </c>
      <c r="K26" s="209"/>
      <c r="L26" s="104">
        <f t="shared" si="2"/>
        <v>0</v>
      </c>
      <c r="M26" s="190"/>
      <c r="N26" s="104">
        <f>IF(M26="",0,$M$18*(1.01-(LOG(M26)/LOG($M$19))))</f>
        <v>0</v>
      </c>
      <c r="O26" s="165">
        <f t="shared" si="4"/>
        <v>20.511910378875047</v>
      </c>
      <c r="P26" s="46"/>
      <c r="Q26" s="46"/>
      <c r="R26" s="46"/>
    </row>
    <row r="27" spans="1:18" s="27" customFormat="1" ht="21" customHeight="1">
      <c r="A27" s="183">
        <v>8</v>
      </c>
      <c r="B27" s="201" t="s">
        <v>106</v>
      </c>
      <c r="C27" s="201" t="s">
        <v>19</v>
      </c>
      <c r="D27" s="49"/>
      <c r="E27" s="200">
        <v>8</v>
      </c>
      <c r="F27" s="104">
        <f t="shared" si="5"/>
        <v>6.755779694741584</v>
      </c>
      <c r="G27" s="200">
        <v>10</v>
      </c>
      <c r="H27" s="104">
        <f t="shared" si="0"/>
        <v>8.689615673751334</v>
      </c>
      <c r="I27" s="209"/>
      <c r="J27" s="104">
        <f t="shared" si="1"/>
        <v>0</v>
      </c>
      <c r="K27" s="209"/>
      <c r="L27" s="104">
        <f t="shared" si="2"/>
        <v>0</v>
      </c>
      <c r="M27" s="190"/>
      <c r="N27" s="104">
        <f t="shared" si="3"/>
        <v>0</v>
      </c>
      <c r="O27" s="165">
        <f t="shared" si="4"/>
        <v>15.445395368492917</v>
      </c>
      <c r="P27" s="46"/>
      <c r="Q27" s="46"/>
      <c r="R27" s="46"/>
    </row>
    <row r="28" spans="1:18" s="27" customFormat="1" ht="21" customHeight="1">
      <c r="A28" s="183">
        <v>9</v>
      </c>
      <c r="B28" s="201" t="s">
        <v>155</v>
      </c>
      <c r="C28" s="201" t="s">
        <v>16</v>
      </c>
      <c r="D28" s="49"/>
      <c r="E28" s="200"/>
      <c r="F28" s="104">
        <f t="shared" si="5"/>
        <v>0</v>
      </c>
      <c r="G28" s="200">
        <v>6</v>
      </c>
      <c r="H28" s="104">
        <f t="shared" si="0"/>
        <v>14.828255837933625</v>
      </c>
      <c r="I28" s="209"/>
      <c r="J28" s="104">
        <f t="shared" si="1"/>
        <v>0</v>
      </c>
      <c r="K28" s="209"/>
      <c r="L28" s="104">
        <f t="shared" si="2"/>
        <v>0</v>
      </c>
      <c r="M28" s="190"/>
      <c r="N28" s="104">
        <f t="shared" si="3"/>
        <v>0</v>
      </c>
      <c r="O28" s="165">
        <f t="shared" si="4"/>
        <v>14.828255837933625</v>
      </c>
      <c r="P28" s="46"/>
      <c r="Q28" s="46"/>
      <c r="R28" s="46"/>
    </row>
    <row r="29" spans="1:18" s="27" customFormat="1" ht="21" customHeight="1">
      <c r="A29" s="183">
        <v>10</v>
      </c>
      <c r="B29" s="202" t="s">
        <v>156</v>
      </c>
      <c r="C29" s="202" t="s">
        <v>25</v>
      </c>
      <c r="D29" s="49"/>
      <c r="E29" s="200"/>
      <c r="F29" s="104">
        <f t="shared" si="5"/>
        <v>0</v>
      </c>
      <c r="G29" s="200">
        <v>7</v>
      </c>
      <c r="H29" s="104">
        <f t="shared" si="0"/>
        <v>12.97581243944604</v>
      </c>
      <c r="I29" s="209"/>
      <c r="J29" s="104">
        <f t="shared" si="1"/>
        <v>0</v>
      </c>
      <c r="K29" s="209"/>
      <c r="L29" s="104">
        <f t="shared" si="2"/>
        <v>0</v>
      </c>
      <c r="M29" s="190"/>
      <c r="N29" s="104">
        <f t="shared" si="3"/>
        <v>0</v>
      </c>
      <c r="O29" s="165">
        <f t="shared" si="4"/>
        <v>12.97581243944604</v>
      </c>
      <c r="P29" s="46"/>
      <c r="Q29" s="46"/>
      <c r="R29" s="46"/>
    </row>
    <row r="30" spans="1:18" s="27" customFormat="1" ht="21" customHeight="1">
      <c r="A30" s="183">
        <v>11</v>
      </c>
      <c r="B30" s="201" t="s">
        <v>161</v>
      </c>
      <c r="C30" s="201" t="s">
        <v>78</v>
      </c>
      <c r="D30" s="49"/>
      <c r="E30" s="200">
        <v>7</v>
      </c>
      <c r="F30" s="104">
        <f t="shared" si="5"/>
        <v>8.520615400679763</v>
      </c>
      <c r="G30" s="200">
        <v>15</v>
      </c>
      <c r="H30" s="104">
        <f t="shared" si="0"/>
        <v>3.8171028591876133</v>
      </c>
      <c r="I30" s="209"/>
      <c r="J30" s="104">
        <f t="shared" si="1"/>
        <v>0</v>
      </c>
      <c r="K30" s="209"/>
      <c r="L30" s="104">
        <f t="shared" si="2"/>
        <v>0</v>
      </c>
      <c r="M30" s="190"/>
      <c r="N30" s="104">
        <f t="shared" si="3"/>
        <v>0</v>
      </c>
      <c r="O30" s="165">
        <f t="shared" si="4"/>
        <v>12.337718259867376</v>
      </c>
      <c r="P30" s="46"/>
      <c r="Q30" s="46"/>
      <c r="R30" s="46"/>
    </row>
    <row r="31" spans="1:18" s="27" customFormat="1" ht="21" customHeight="1">
      <c r="A31" s="183">
        <v>12</v>
      </c>
      <c r="B31" s="202" t="s">
        <v>160</v>
      </c>
      <c r="C31" s="202" t="s">
        <v>25</v>
      </c>
      <c r="D31" s="49"/>
      <c r="E31" s="200">
        <v>9</v>
      </c>
      <c r="F31" s="104">
        <f t="shared" si="5"/>
        <v>5.199084278071441</v>
      </c>
      <c r="G31" s="200">
        <v>13</v>
      </c>
      <c r="H31" s="104">
        <f t="shared" si="0"/>
        <v>5.5367593240000055</v>
      </c>
      <c r="I31" s="209"/>
      <c r="J31" s="104">
        <f t="shared" si="1"/>
        <v>0</v>
      </c>
      <c r="K31" s="209"/>
      <c r="L31" s="104">
        <f t="shared" si="2"/>
        <v>0</v>
      </c>
      <c r="M31" s="190"/>
      <c r="N31" s="104">
        <f t="shared" si="3"/>
        <v>0</v>
      </c>
      <c r="O31" s="165">
        <f t="shared" si="4"/>
        <v>10.735843602071446</v>
      </c>
      <c r="P31" s="46"/>
      <c r="Q31" s="46"/>
      <c r="R31" s="46"/>
    </row>
    <row r="32" spans="1:18" s="27" customFormat="1" ht="21" customHeight="1">
      <c r="A32" s="183">
        <v>13</v>
      </c>
      <c r="B32" s="201" t="s">
        <v>108</v>
      </c>
      <c r="C32" s="201" t="s">
        <v>90</v>
      </c>
      <c r="D32" s="49"/>
      <c r="E32" s="200"/>
      <c r="F32" s="104">
        <f t="shared" si="5"/>
        <v>0</v>
      </c>
      <c r="G32" s="200">
        <v>9</v>
      </c>
      <c r="H32" s="104">
        <f t="shared" si="0"/>
        <v>9.955743023369909</v>
      </c>
      <c r="I32" s="209"/>
      <c r="J32" s="104">
        <f t="shared" si="1"/>
        <v>0</v>
      </c>
      <c r="K32" s="209"/>
      <c r="L32" s="104">
        <f t="shared" si="2"/>
        <v>0</v>
      </c>
      <c r="M32" s="190"/>
      <c r="N32" s="104">
        <f t="shared" si="3"/>
        <v>0</v>
      </c>
      <c r="O32" s="165">
        <f t="shared" si="4"/>
        <v>9.955743023369909</v>
      </c>
      <c r="P32" s="46"/>
      <c r="Q32" s="46"/>
      <c r="R32" s="46"/>
    </row>
    <row r="33" spans="1:18" s="27" customFormat="1" ht="21" customHeight="1">
      <c r="A33" s="183">
        <v>14</v>
      </c>
      <c r="B33" s="201" t="s">
        <v>159</v>
      </c>
      <c r="C33" s="201" t="s">
        <v>16</v>
      </c>
      <c r="D33" s="49"/>
      <c r="E33" s="200"/>
      <c r="F33" s="104">
        <f t="shared" si="5"/>
        <v>0</v>
      </c>
      <c r="G33" s="200">
        <v>12</v>
      </c>
      <c r="H33" s="104">
        <f t="shared" si="0"/>
        <v>6.498640164182292</v>
      </c>
      <c r="I33" s="209"/>
      <c r="J33" s="104">
        <f t="shared" si="1"/>
        <v>0</v>
      </c>
      <c r="K33" s="209"/>
      <c r="L33" s="104">
        <f t="shared" si="2"/>
        <v>0</v>
      </c>
      <c r="M33" s="190"/>
      <c r="N33" s="104">
        <f t="shared" si="3"/>
        <v>0</v>
      </c>
      <c r="O33" s="165">
        <f t="shared" si="4"/>
        <v>6.498640164182292</v>
      </c>
      <c r="P33" s="46"/>
      <c r="Q33" s="46"/>
      <c r="R33" s="46"/>
    </row>
    <row r="34" spans="1:18" s="27" customFormat="1" ht="21" customHeight="1">
      <c r="A34" s="183">
        <v>15</v>
      </c>
      <c r="B34" s="199" t="s">
        <v>109</v>
      </c>
      <c r="C34" s="199" t="s">
        <v>19</v>
      </c>
      <c r="D34" s="49"/>
      <c r="E34" s="200">
        <v>11</v>
      </c>
      <c r="F34" s="104">
        <f t="shared" si="5"/>
        <v>2.5468928980048084</v>
      </c>
      <c r="G34" s="200">
        <v>16</v>
      </c>
      <c r="H34" s="104">
        <f t="shared" si="0"/>
        <v>3.041537304994679</v>
      </c>
      <c r="I34" s="209"/>
      <c r="J34" s="104">
        <f t="shared" si="1"/>
        <v>0</v>
      </c>
      <c r="K34" s="209"/>
      <c r="L34" s="104">
        <f t="shared" si="2"/>
        <v>0</v>
      </c>
      <c r="M34" s="190"/>
      <c r="N34" s="104">
        <f t="shared" si="3"/>
        <v>0</v>
      </c>
      <c r="O34" s="165">
        <f t="shared" si="4"/>
        <v>5.588430202999487</v>
      </c>
      <c r="P34" s="46"/>
      <c r="Q34" s="46"/>
      <c r="R34" s="46"/>
    </row>
    <row r="35" spans="1:18" s="27" customFormat="1" ht="21" customHeight="1">
      <c r="A35" s="183">
        <v>16</v>
      </c>
      <c r="B35" s="201" t="s">
        <v>79</v>
      </c>
      <c r="C35" s="201" t="s">
        <v>32</v>
      </c>
      <c r="D35" s="49"/>
      <c r="E35" s="200"/>
      <c r="F35" s="104">
        <f t="shared" si="5"/>
        <v>0</v>
      </c>
      <c r="G35" s="200">
        <v>14</v>
      </c>
      <c r="H35" s="104">
        <f t="shared" si="0"/>
        <v>4.646196765694711</v>
      </c>
      <c r="I35" s="209"/>
      <c r="J35" s="104">
        <f t="shared" si="1"/>
        <v>0</v>
      </c>
      <c r="K35" s="209"/>
      <c r="L35" s="104">
        <f t="shared" si="2"/>
        <v>0</v>
      </c>
      <c r="M35" s="190"/>
      <c r="N35" s="104">
        <f t="shared" si="3"/>
        <v>0</v>
      </c>
      <c r="O35" s="165">
        <f t="shared" si="4"/>
        <v>4.646196765694711</v>
      </c>
      <c r="P35" s="46"/>
      <c r="Q35" s="46"/>
      <c r="R35" s="46"/>
    </row>
    <row r="36" spans="1:18" s="27" customFormat="1" ht="21" customHeight="1">
      <c r="A36" s="183">
        <v>17</v>
      </c>
      <c r="B36" s="201" t="s">
        <v>97</v>
      </c>
      <c r="C36" s="201" t="s">
        <v>98</v>
      </c>
      <c r="D36" s="49"/>
      <c r="E36" s="200"/>
      <c r="F36" s="104">
        <f t="shared" si="5"/>
        <v>0</v>
      </c>
      <c r="G36" s="200">
        <v>17</v>
      </c>
      <c r="H36" s="104">
        <f t="shared" si="0"/>
        <v>2.3130054516450285</v>
      </c>
      <c r="I36" s="209"/>
      <c r="J36" s="104">
        <f t="shared" si="1"/>
        <v>0</v>
      </c>
      <c r="K36" s="209"/>
      <c r="L36" s="104">
        <f t="shared" si="2"/>
        <v>0</v>
      </c>
      <c r="M36" s="190"/>
      <c r="N36" s="104">
        <f t="shared" si="3"/>
        <v>0</v>
      </c>
      <c r="O36" s="165">
        <f t="shared" si="4"/>
        <v>2.3130054516450285</v>
      </c>
      <c r="P36" s="46"/>
      <c r="Q36" s="46"/>
      <c r="R36" s="46"/>
    </row>
    <row r="37" spans="1:18" s="27" customFormat="1" ht="21" customHeight="1">
      <c r="A37" s="183">
        <v>18</v>
      </c>
      <c r="B37" s="201" t="s">
        <v>162</v>
      </c>
      <c r="C37" s="201" t="s">
        <v>25</v>
      </c>
      <c r="D37" s="49"/>
      <c r="E37" s="200"/>
      <c r="F37" s="104">
        <f t="shared" si="5"/>
        <v>0</v>
      </c>
      <c r="G37" s="200">
        <v>18</v>
      </c>
      <c r="H37" s="104">
        <f t="shared" si="0"/>
        <v>1.6261273496185793</v>
      </c>
      <c r="I37" s="209"/>
      <c r="J37" s="104">
        <f t="shared" si="1"/>
        <v>0</v>
      </c>
      <c r="K37" s="209"/>
      <c r="L37" s="104">
        <f t="shared" si="2"/>
        <v>0</v>
      </c>
      <c r="M37" s="190"/>
      <c r="N37" s="104">
        <f t="shared" si="3"/>
        <v>0</v>
      </c>
      <c r="O37" s="165">
        <f t="shared" si="4"/>
        <v>1.6261273496185793</v>
      </c>
      <c r="P37" s="46"/>
      <c r="Q37" s="46"/>
      <c r="R37" s="46"/>
    </row>
    <row r="38" spans="1:18" s="27" customFormat="1" ht="21" customHeight="1">
      <c r="A38" s="183">
        <v>19</v>
      </c>
      <c r="B38" s="201" t="s">
        <v>165</v>
      </c>
      <c r="C38" s="201" t="s">
        <v>21</v>
      </c>
      <c r="D38" s="49"/>
      <c r="E38" s="200">
        <v>12</v>
      </c>
      <c r="F38" s="104">
        <f t="shared" si="5"/>
        <v>1.39689526886344</v>
      </c>
      <c r="G38" s="200"/>
      <c r="H38" s="104">
        <f t="shared" si="0"/>
        <v>0</v>
      </c>
      <c r="I38" s="209"/>
      <c r="J38" s="104">
        <f t="shared" si="1"/>
        <v>0</v>
      </c>
      <c r="K38" s="209"/>
      <c r="L38" s="104">
        <f t="shared" si="2"/>
        <v>0</v>
      </c>
      <c r="M38" s="190"/>
      <c r="N38" s="104">
        <f t="shared" si="3"/>
        <v>0</v>
      </c>
      <c r="O38" s="165">
        <f t="shared" si="4"/>
        <v>1.39689526886344</v>
      </c>
      <c r="P38" s="46"/>
      <c r="Q38" s="46"/>
      <c r="R38" s="46"/>
    </row>
    <row r="39" spans="1:18" s="27" customFormat="1" ht="21" customHeight="1">
      <c r="A39" s="183">
        <v>20</v>
      </c>
      <c r="B39" s="202" t="s">
        <v>163</v>
      </c>
      <c r="C39" s="199" t="s">
        <v>25</v>
      </c>
      <c r="D39" s="49"/>
      <c r="E39" s="200"/>
      <c r="F39" s="104">
        <f t="shared" si="5"/>
        <v>0</v>
      </c>
      <c r="G39" s="200">
        <v>19</v>
      </c>
      <c r="H39" s="104">
        <f t="shared" si="0"/>
        <v>0.9763964030607992</v>
      </c>
      <c r="I39" s="209"/>
      <c r="J39" s="104">
        <f t="shared" si="1"/>
        <v>0</v>
      </c>
      <c r="K39" s="209"/>
      <c r="L39" s="104">
        <f t="shared" si="2"/>
        <v>0</v>
      </c>
      <c r="M39" s="190"/>
      <c r="N39" s="104">
        <f t="shared" si="3"/>
        <v>0</v>
      </c>
      <c r="O39" s="165">
        <f t="shared" si="4"/>
        <v>0.9763964030607992</v>
      </c>
      <c r="P39" s="46"/>
      <c r="Q39" s="46"/>
      <c r="R39" s="46"/>
    </row>
    <row r="40" spans="1:18" s="27" customFormat="1" ht="21" customHeight="1">
      <c r="A40" s="183">
        <v>21</v>
      </c>
      <c r="B40" s="202" t="s">
        <v>164</v>
      </c>
      <c r="C40" s="199" t="s">
        <v>90</v>
      </c>
      <c r="D40" s="49"/>
      <c r="E40" s="200"/>
      <c r="F40" s="104">
        <f t="shared" si="5"/>
        <v>0</v>
      </c>
      <c r="G40" s="200">
        <v>20</v>
      </c>
      <c r="H40" s="104">
        <f t="shared" si="0"/>
        <v>0.3600000000000003</v>
      </c>
      <c r="I40" s="209"/>
      <c r="J40" s="104">
        <f t="shared" si="1"/>
        <v>0</v>
      </c>
      <c r="K40" s="209"/>
      <c r="L40" s="104">
        <f t="shared" si="2"/>
        <v>0</v>
      </c>
      <c r="M40" s="190"/>
      <c r="N40" s="104">
        <f t="shared" si="3"/>
        <v>0</v>
      </c>
      <c r="O40" s="165">
        <f t="shared" si="4"/>
        <v>0.3600000000000003</v>
      </c>
      <c r="P40" s="46"/>
      <c r="Q40" s="46"/>
      <c r="R40" s="46"/>
    </row>
    <row r="41" spans="1:18" s="27" customFormat="1" ht="21" customHeight="1">
      <c r="A41" s="183">
        <v>22</v>
      </c>
      <c r="B41" s="201" t="s">
        <v>166</v>
      </c>
      <c r="C41" s="201" t="s">
        <v>103</v>
      </c>
      <c r="D41" s="49"/>
      <c r="E41" s="200">
        <v>13</v>
      </c>
      <c r="F41" s="104">
        <f t="shared" si="5"/>
        <v>0.3390000000000003</v>
      </c>
      <c r="G41" s="200"/>
      <c r="H41" s="104">
        <f t="shared" si="0"/>
        <v>0</v>
      </c>
      <c r="I41" s="209"/>
      <c r="J41" s="104">
        <f t="shared" si="1"/>
        <v>0</v>
      </c>
      <c r="K41" s="209"/>
      <c r="L41" s="104">
        <f t="shared" si="2"/>
        <v>0</v>
      </c>
      <c r="M41" s="190"/>
      <c r="N41" s="104">
        <f t="shared" si="3"/>
        <v>0</v>
      </c>
      <c r="O41" s="165">
        <f aca="true" t="shared" si="6" ref="O41:O51">SUM(F41+H41+J41+L41+N41)</f>
        <v>0.3390000000000003</v>
      </c>
      <c r="P41" s="46"/>
      <c r="Q41" s="46"/>
      <c r="R41" s="46"/>
    </row>
    <row r="42" spans="1:18" s="27" customFormat="1" ht="21" customHeight="1">
      <c r="A42" s="183">
        <v>23</v>
      </c>
      <c r="B42" s="201"/>
      <c r="C42" s="201"/>
      <c r="D42" s="49"/>
      <c r="E42" s="200"/>
      <c r="F42" s="104">
        <f aca="true" t="shared" si="7" ref="F42:F51">IF(E42="",0,$E$18*(1.01-(LOG(E42)/LOG($E$19))))</f>
        <v>0</v>
      </c>
      <c r="G42" s="200"/>
      <c r="H42" s="104">
        <f t="shared" si="0"/>
        <v>0</v>
      </c>
      <c r="I42" s="209"/>
      <c r="J42" s="104">
        <f t="shared" si="1"/>
        <v>0</v>
      </c>
      <c r="K42" s="209"/>
      <c r="L42" s="104">
        <f t="shared" si="2"/>
        <v>0</v>
      </c>
      <c r="M42" s="190"/>
      <c r="N42" s="104">
        <f t="shared" si="3"/>
        <v>0</v>
      </c>
      <c r="O42" s="165">
        <f t="shared" si="6"/>
        <v>0</v>
      </c>
      <c r="P42" s="46"/>
      <c r="Q42" s="46"/>
      <c r="R42" s="46"/>
    </row>
    <row r="43" spans="1:18" s="27" customFormat="1" ht="21" customHeight="1">
      <c r="A43" s="183">
        <v>24</v>
      </c>
      <c r="B43" s="201"/>
      <c r="C43" s="201"/>
      <c r="D43" s="49"/>
      <c r="E43" s="200"/>
      <c r="F43" s="104">
        <f t="shared" si="7"/>
        <v>0</v>
      </c>
      <c r="G43" s="200"/>
      <c r="H43" s="104">
        <f t="shared" si="0"/>
        <v>0</v>
      </c>
      <c r="I43" s="209"/>
      <c r="J43" s="104">
        <f t="shared" si="1"/>
        <v>0</v>
      </c>
      <c r="K43" s="209"/>
      <c r="L43" s="104">
        <f t="shared" si="2"/>
        <v>0</v>
      </c>
      <c r="M43" s="190"/>
      <c r="N43" s="104">
        <f t="shared" si="3"/>
        <v>0</v>
      </c>
      <c r="O43" s="165">
        <f t="shared" si="6"/>
        <v>0</v>
      </c>
      <c r="P43" s="46"/>
      <c r="Q43" s="46"/>
      <c r="R43" s="46"/>
    </row>
    <row r="44" spans="1:18" s="27" customFormat="1" ht="21" customHeight="1">
      <c r="A44" s="183">
        <v>25</v>
      </c>
      <c r="B44" s="201"/>
      <c r="C44" s="201"/>
      <c r="D44" s="49"/>
      <c r="E44" s="200"/>
      <c r="F44" s="104">
        <f t="shared" si="7"/>
        <v>0</v>
      </c>
      <c r="G44" s="200"/>
      <c r="H44" s="104">
        <f t="shared" si="0"/>
        <v>0</v>
      </c>
      <c r="I44" s="209"/>
      <c r="J44" s="104">
        <f t="shared" si="1"/>
        <v>0</v>
      </c>
      <c r="K44" s="209"/>
      <c r="L44" s="104">
        <f t="shared" si="2"/>
        <v>0</v>
      </c>
      <c r="M44" s="190"/>
      <c r="N44" s="104">
        <f t="shared" si="3"/>
        <v>0</v>
      </c>
      <c r="O44" s="165">
        <f t="shared" si="6"/>
        <v>0</v>
      </c>
      <c r="P44" s="46"/>
      <c r="Q44" s="46"/>
      <c r="R44" s="46"/>
    </row>
    <row r="45" spans="1:18" s="27" customFormat="1" ht="21" customHeight="1">
      <c r="A45" s="183">
        <v>26</v>
      </c>
      <c r="B45" s="201"/>
      <c r="C45" s="201"/>
      <c r="D45" s="49"/>
      <c r="E45" s="200"/>
      <c r="F45" s="104">
        <f t="shared" si="7"/>
        <v>0</v>
      </c>
      <c r="G45" s="200"/>
      <c r="H45" s="104">
        <f t="shared" si="0"/>
        <v>0</v>
      </c>
      <c r="I45" s="209"/>
      <c r="J45" s="104">
        <f t="shared" si="1"/>
        <v>0</v>
      </c>
      <c r="K45" s="209"/>
      <c r="L45" s="104">
        <f t="shared" si="2"/>
        <v>0</v>
      </c>
      <c r="M45" s="190"/>
      <c r="N45" s="104">
        <f t="shared" si="3"/>
        <v>0</v>
      </c>
      <c r="O45" s="165">
        <f t="shared" si="6"/>
        <v>0</v>
      </c>
      <c r="P45" s="46"/>
      <c r="Q45" s="46"/>
      <c r="R45" s="46"/>
    </row>
    <row r="46" spans="1:18" s="27" customFormat="1" ht="21" customHeight="1">
      <c r="A46" s="183">
        <v>27</v>
      </c>
      <c r="B46" s="201"/>
      <c r="C46" s="201"/>
      <c r="D46" s="49"/>
      <c r="E46" s="200"/>
      <c r="F46" s="104">
        <f t="shared" si="7"/>
        <v>0</v>
      </c>
      <c r="G46" s="200"/>
      <c r="H46" s="104">
        <f t="shared" si="0"/>
        <v>0</v>
      </c>
      <c r="I46" s="209"/>
      <c r="J46" s="104">
        <f t="shared" si="1"/>
        <v>0</v>
      </c>
      <c r="K46" s="209"/>
      <c r="L46" s="104">
        <f t="shared" si="2"/>
        <v>0</v>
      </c>
      <c r="M46" s="190"/>
      <c r="N46" s="104">
        <f t="shared" si="3"/>
        <v>0</v>
      </c>
      <c r="O46" s="165">
        <f t="shared" si="6"/>
        <v>0</v>
      </c>
      <c r="P46" s="46"/>
      <c r="Q46" s="46"/>
      <c r="R46" s="46"/>
    </row>
    <row r="47" spans="1:18" s="27" customFormat="1" ht="21" customHeight="1">
      <c r="A47" s="183">
        <v>28</v>
      </c>
      <c r="B47" s="201"/>
      <c r="C47" s="201"/>
      <c r="D47" s="49"/>
      <c r="E47" s="200"/>
      <c r="F47" s="104">
        <f t="shared" si="7"/>
        <v>0</v>
      </c>
      <c r="G47" s="200"/>
      <c r="H47" s="104">
        <f t="shared" si="0"/>
        <v>0</v>
      </c>
      <c r="I47" s="209"/>
      <c r="J47" s="104">
        <f>IF(I47="",0,$I$18*(1.01-(LOG(I47)/LOG($I$19))))</f>
        <v>0</v>
      </c>
      <c r="K47" s="209"/>
      <c r="L47" s="104">
        <f t="shared" si="2"/>
        <v>0</v>
      </c>
      <c r="M47" s="190"/>
      <c r="N47" s="104">
        <f t="shared" si="3"/>
        <v>0</v>
      </c>
      <c r="O47" s="165">
        <f t="shared" si="6"/>
        <v>0</v>
      </c>
      <c r="P47" s="46"/>
      <c r="Q47" s="46"/>
      <c r="R47" s="46"/>
    </row>
    <row r="48" spans="1:18" s="27" customFormat="1" ht="21" customHeight="1">
      <c r="A48" s="183">
        <v>29</v>
      </c>
      <c r="B48" s="201"/>
      <c r="C48" s="201"/>
      <c r="D48" s="49"/>
      <c r="E48" s="200"/>
      <c r="F48" s="104">
        <f t="shared" si="7"/>
        <v>0</v>
      </c>
      <c r="G48" s="200"/>
      <c r="H48" s="104">
        <f t="shared" si="0"/>
        <v>0</v>
      </c>
      <c r="I48" s="209"/>
      <c r="J48" s="104">
        <f t="shared" si="1"/>
        <v>0</v>
      </c>
      <c r="K48" s="209"/>
      <c r="L48" s="104">
        <f t="shared" si="2"/>
        <v>0</v>
      </c>
      <c r="M48" s="190"/>
      <c r="N48" s="104">
        <f t="shared" si="3"/>
        <v>0</v>
      </c>
      <c r="O48" s="165">
        <f t="shared" si="6"/>
        <v>0</v>
      </c>
      <c r="P48" s="46"/>
      <c r="Q48" s="46"/>
      <c r="R48" s="46"/>
    </row>
    <row r="49" spans="1:18" s="27" customFormat="1" ht="21" customHeight="1">
      <c r="A49" s="183">
        <v>30</v>
      </c>
      <c r="B49" s="201"/>
      <c r="C49" s="201"/>
      <c r="D49" s="49"/>
      <c r="E49" s="200"/>
      <c r="F49" s="104">
        <f t="shared" si="7"/>
        <v>0</v>
      </c>
      <c r="G49" s="200"/>
      <c r="H49" s="104">
        <f t="shared" si="0"/>
        <v>0</v>
      </c>
      <c r="I49" s="209"/>
      <c r="J49" s="104">
        <f t="shared" si="1"/>
        <v>0</v>
      </c>
      <c r="K49" s="209"/>
      <c r="L49" s="104">
        <f t="shared" si="2"/>
        <v>0</v>
      </c>
      <c r="M49" s="190"/>
      <c r="N49" s="104">
        <f t="shared" si="3"/>
        <v>0</v>
      </c>
      <c r="O49" s="165">
        <f t="shared" si="6"/>
        <v>0</v>
      </c>
      <c r="P49" s="46"/>
      <c r="Q49" s="46"/>
      <c r="R49" s="46"/>
    </row>
    <row r="50" spans="1:18" s="27" customFormat="1" ht="21" customHeight="1">
      <c r="A50" s="183">
        <v>31</v>
      </c>
      <c r="B50" s="201"/>
      <c r="C50" s="201"/>
      <c r="D50" s="49"/>
      <c r="E50" s="200"/>
      <c r="F50" s="104">
        <f t="shared" si="7"/>
        <v>0</v>
      </c>
      <c r="G50" s="200"/>
      <c r="H50" s="104">
        <f t="shared" si="0"/>
        <v>0</v>
      </c>
      <c r="I50" s="209"/>
      <c r="J50" s="104">
        <f t="shared" si="1"/>
        <v>0</v>
      </c>
      <c r="K50" s="209"/>
      <c r="L50" s="104">
        <f t="shared" si="2"/>
        <v>0</v>
      </c>
      <c r="M50" s="190"/>
      <c r="N50" s="104">
        <f t="shared" si="3"/>
        <v>0</v>
      </c>
      <c r="O50" s="165">
        <f t="shared" si="6"/>
        <v>0</v>
      </c>
      <c r="P50" s="46"/>
      <c r="Q50" s="46"/>
      <c r="R50" s="46"/>
    </row>
    <row r="51" spans="1:18" s="27" customFormat="1" ht="21" customHeight="1" thickBot="1">
      <c r="A51" s="184">
        <v>32</v>
      </c>
      <c r="B51" s="196"/>
      <c r="C51" s="197"/>
      <c r="D51" s="52"/>
      <c r="E51" s="204"/>
      <c r="F51" s="110">
        <f t="shared" si="7"/>
        <v>0</v>
      </c>
      <c r="G51" s="204"/>
      <c r="H51" s="110">
        <f t="shared" si="0"/>
        <v>0</v>
      </c>
      <c r="I51" s="151"/>
      <c r="J51" s="110">
        <f t="shared" si="1"/>
        <v>0</v>
      </c>
      <c r="K51" s="151"/>
      <c r="L51" s="110">
        <f t="shared" si="2"/>
        <v>0</v>
      </c>
      <c r="M51" s="208"/>
      <c r="N51" s="110">
        <f t="shared" si="3"/>
        <v>0</v>
      </c>
      <c r="O51" s="166">
        <f t="shared" si="6"/>
        <v>0</v>
      </c>
      <c r="P51" s="46"/>
      <c r="Q51" s="46"/>
      <c r="R51" s="46"/>
    </row>
    <row r="52" spans="1:4" ht="15" customHeight="1" thickTop="1">
      <c r="A52" s="74"/>
      <c r="B52" s="12"/>
      <c r="C52" s="12"/>
      <c r="D52" s="50"/>
    </row>
    <row r="53" spans="1:4" ht="14.25">
      <c r="A53" s="74"/>
      <c r="B53" s="12"/>
      <c r="C53" s="12"/>
      <c r="D53" s="50"/>
    </row>
    <row r="54" spans="1:4" ht="14.25">
      <c r="A54" s="74"/>
      <c r="B54" s="12"/>
      <c r="C54" s="12"/>
      <c r="D54" s="50"/>
    </row>
    <row r="55" spans="1:4" ht="14.25">
      <c r="A55" s="74"/>
      <c r="B55" s="12"/>
      <c r="C55" s="12"/>
      <c r="D55" s="50"/>
    </row>
    <row r="56" spans="1:4" ht="14.25">
      <c r="A56" s="74"/>
      <c r="B56" s="12"/>
      <c r="C56" s="12"/>
      <c r="D56" s="50"/>
    </row>
    <row r="57" spans="1:4" ht="14.25">
      <c r="A57" s="74"/>
      <c r="B57" s="12"/>
      <c r="C57" s="12"/>
      <c r="D57" s="50"/>
    </row>
    <row r="58" spans="1:4" ht="14.25">
      <c r="A58" s="74"/>
      <c r="B58" s="12"/>
      <c r="C58" s="12"/>
      <c r="D58" s="50"/>
    </row>
    <row r="59" spans="1:4" ht="14.25">
      <c r="A59" s="74"/>
      <c r="B59" s="12"/>
      <c r="C59" s="12"/>
      <c r="D59" s="50"/>
    </row>
    <row r="60" spans="1:4" ht="14.25">
      <c r="A60" s="74"/>
      <c r="B60" s="12"/>
      <c r="C60" s="12"/>
      <c r="D60" s="50"/>
    </row>
    <row r="61" spans="1:4" ht="14.25">
      <c r="A61" s="74"/>
      <c r="B61" s="12"/>
      <c r="C61" s="12"/>
      <c r="D61" s="50"/>
    </row>
    <row r="62" spans="1:4" ht="14.25">
      <c r="A62" s="74"/>
      <c r="B62" s="12"/>
      <c r="C62" s="12"/>
      <c r="D62" s="50"/>
    </row>
    <row r="63" spans="1:4" ht="14.25">
      <c r="A63" s="74"/>
      <c r="B63" s="12"/>
      <c r="C63" s="12"/>
      <c r="D63" s="50"/>
    </row>
    <row r="64" spans="1:4" ht="14.25">
      <c r="A64" s="74"/>
      <c r="B64" s="12"/>
      <c r="C64" s="12"/>
      <c r="D64" s="50"/>
    </row>
    <row r="65" spans="1:4" ht="14.25">
      <c r="A65" s="74"/>
      <c r="B65" s="12"/>
      <c r="C65" s="12"/>
      <c r="D65" s="50"/>
    </row>
    <row r="66" spans="1:4" ht="14.25">
      <c r="A66" s="74"/>
      <c r="B66" s="12"/>
      <c r="C66" s="12"/>
      <c r="D66" s="50"/>
    </row>
    <row r="67" spans="1:4" ht="14.25">
      <c r="A67" s="74"/>
      <c r="B67" s="12"/>
      <c r="C67" s="12"/>
      <c r="D67" s="50"/>
    </row>
    <row r="68" spans="1:4" ht="14.25">
      <c r="A68" s="74"/>
      <c r="B68" s="12"/>
      <c r="C68" s="12"/>
      <c r="D68" s="50"/>
    </row>
    <row r="69" spans="1:4" ht="14.25">
      <c r="A69" s="74"/>
      <c r="B69" s="12"/>
      <c r="C69" s="12"/>
      <c r="D69" s="50"/>
    </row>
    <row r="70" spans="1:4" ht="14.25">
      <c r="A70" s="74"/>
      <c r="B70" s="12"/>
      <c r="C70" s="12"/>
      <c r="D70" s="50"/>
    </row>
    <row r="71" spans="1:4" ht="14.25">
      <c r="A71" s="74"/>
      <c r="B71" s="12"/>
      <c r="C71" s="12"/>
      <c r="D71" s="50"/>
    </row>
    <row r="72" spans="1:4" ht="14.25">
      <c r="A72" s="74"/>
      <c r="B72" s="12"/>
      <c r="C72" s="12"/>
      <c r="D72" s="50"/>
    </row>
    <row r="73" spans="1:4" ht="14.25">
      <c r="A73" s="74"/>
      <c r="B73" s="12"/>
      <c r="C73" s="12"/>
      <c r="D73" s="50"/>
    </row>
    <row r="74" spans="1:4" ht="14.25">
      <c r="A74" s="74"/>
      <c r="B74" s="12"/>
      <c r="C74" s="12"/>
      <c r="D74" s="50"/>
    </row>
    <row r="75" spans="1:4" ht="14.25">
      <c r="A75" s="74"/>
      <c r="B75" s="12"/>
      <c r="C75" s="12"/>
      <c r="D75" s="50"/>
    </row>
    <row r="76" spans="1:4" ht="14.25">
      <c r="A76" s="74"/>
      <c r="B76" s="12"/>
      <c r="C76" s="12"/>
      <c r="D76" s="50"/>
    </row>
    <row r="77" spans="1:4" ht="14.25">
      <c r="A77" s="74"/>
      <c r="B77" s="12"/>
      <c r="C77" s="12"/>
      <c r="D77" s="50"/>
    </row>
    <row r="78" spans="1:4" ht="14.25">
      <c r="A78" s="74"/>
      <c r="B78" s="12"/>
      <c r="C78" s="12"/>
      <c r="D78" s="50"/>
    </row>
    <row r="79" spans="1:4" ht="14.25">
      <c r="A79" s="74"/>
      <c r="B79" s="12"/>
      <c r="C79" s="12"/>
      <c r="D79" s="50"/>
    </row>
    <row r="80" spans="1:4" ht="14.25">
      <c r="A80" s="74"/>
      <c r="B80" s="12"/>
      <c r="C80" s="12"/>
      <c r="D80" s="50"/>
    </row>
    <row r="81" spans="1:4" ht="14.25">
      <c r="A81" s="74"/>
      <c r="B81" s="12"/>
      <c r="C81" s="12"/>
      <c r="D81" s="50"/>
    </row>
    <row r="82" spans="1:4" ht="14.25">
      <c r="A82" s="74"/>
      <c r="B82" s="12"/>
      <c r="C82" s="12"/>
      <c r="D82" s="50"/>
    </row>
    <row r="83" spans="1:4" ht="14.25">
      <c r="A83" s="74"/>
      <c r="B83" s="12"/>
      <c r="C83" s="12"/>
      <c r="D83" s="50"/>
    </row>
    <row r="84" spans="1:4" ht="14.25">
      <c r="A84" s="74"/>
      <c r="B84" s="12"/>
      <c r="C84" s="12"/>
      <c r="D84" s="50"/>
    </row>
    <row r="85" spans="1:4" ht="14.25">
      <c r="A85" s="74"/>
      <c r="B85" s="12"/>
      <c r="C85" s="12"/>
      <c r="D85" s="50"/>
    </row>
    <row r="86" spans="1:4" ht="14.25">
      <c r="A86" s="74"/>
      <c r="B86" s="12"/>
      <c r="C86" s="12"/>
      <c r="D86" s="50"/>
    </row>
    <row r="87" spans="1:4" ht="14.25">
      <c r="A87" s="74"/>
      <c r="B87" s="12"/>
      <c r="C87" s="12"/>
      <c r="D87" s="50"/>
    </row>
    <row r="88" spans="1:4" ht="14.25">
      <c r="A88" s="74"/>
      <c r="B88" s="12"/>
      <c r="C88" s="12"/>
      <c r="D88" s="50"/>
    </row>
    <row r="89" spans="1:4" ht="14.25">
      <c r="A89" s="74"/>
      <c r="B89" s="12"/>
      <c r="C89" s="12"/>
      <c r="D89" s="50"/>
    </row>
    <row r="90" spans="1:4" ht="14.25">
      <c r="A90" s="74"/>
      <c r="B90" s="12"/>
      <c r="C90" s="12"/>
      <c r="D90" s="50"/>
    </row>
    <row r="91" spans="1:4" ht="14.25">
      <c r="A91" s="74"/>
      <c r="B91" s="12"/>
      <c r="C91" s="12"/>
      <c r="D91" s="50"/>
    </row>
    <row r="92" spans="1:4" ht="14.25">
      <c r="A92" s="74"/>
      <c r="B92" s="12"/>
      <c r="C92" s="12"/>
      <c r="D92" s="50"/>
    </row>
    <row r="93" spans="1:4" ht="14.25">
      <c r="A93" s="74"/>
      <c r="B93" s="12"/>
      <c r="C93" s="12"/>
      <c r="D93" s="50"/>
    </row>
    <row r="94" spans="1:4" ht="14.25">
      <c r="A94" s="74"/>
      <c r="B94" s="12"/>
      <c r="C94" s="12"/>
      <c r="D94" s="50"/>
    </row>
    <row r="95" spans="1:4" ht="14.25">
      <c r="A95" s="74"/>
      <c r="B95" s="12"/>
      <c r="C95" s="12"/>
      <c r="D95" s="50"/>
    </row>
    <row r="96" spans="1:4" ht="14.25">
      <c r="A96" s="74"/>
      <c r="B96" s="12"/>
      <c r="C96" s="12"/>
      <c r="D96" s="50"/>
    </row>
    <row r="97" spans="1:4" ht="14.25">
      <c r="A97" s="74"/>
      <c r="B97" s="12"/>
      <c r="C97" s="12"/>
      <c r="D97" s="50"/>
    </row>
    <row r="98" spans="1:4" ht="14.25">
      <c r="A98" s="74"/>
      <c r="B98" s="12"/>
      <c r="C98" s="12"/>
      <c r="D98" s="50"/>
    </row>
    <row r="99" spans="1:4" ht="14.25">
      <c r="A99" s="74"/>
      <c r="B99" s="12"/>
      <c r="C99" s="12"/>
      <c r="D99" s="50"/>
    </row>
    <row r="100" spans="1:4" ht="14.25">
      <c r="A100" s="74"/>
      <c r="B100" s="12"/>
      <c r="C100" s="12"/>
      <c r="D100" s="50"/>
    </row>
    <row r="101" spans="1:4" ht="14.25">
      <c r="A101" s="74"/>
      <c r="B101" s="12"/>
      <c r="C101" s="12"/>
      <c r="D101" s="50"/>
    </row>
    <row r="102" spans="1:4" ht="14.25">
      <c r="A102" s="74"/>
      <c r="B102" s="12"/>
      <c r="C102" s="12"/>
      <c r="D102" s="50"/>
    </row>
    <row r="103" spans="1:4" ht="14.25">
      <c r="A103" s="74"/>
      <c r="B103" s="12"/>
      <c r="C103" s="12"/>
      <c r="D103" s="50"/>
    </row>
    <row r="104" spans="1:4" ht="14.25">
      <c r="A104" s="74"/>
      <c r="B104" s="12"/>
      <c r="C104" s="12"/>
      <c r="D104" s="50"/>
    </row>
    <row r="105" spans="1:4" ht="14.25">
      <c r="A105" s="74"/>
      <c r="B105" s="12"/>
      <c r="C105" s="12"/>
      <c r="D105" s="50"/>
    </row>
    <row r="106" spans="1:4" ht="14.25">
      <c r="A106" s="74"/>
      <c r="B106" s="12"/>
      <c r="C106" s="12"/>
      <c r="D106" s="50"/>
    </row>
    <row r="107" spans="1:4" ht="14.25">
      <c r="A107" s="74"/>
      <c r="B107" s="12"/>
      <c r="C107" s="12"/>
      <c r="D107" s="50"/>
    </row>
    <row r="108" spans="1:4" ht="14.25">
      <c r="A108" s="74"/>
      <c r="B108" s="12"/>
      <c r="C108" s="12"/>
      <c r="D108" s="50"/>
    </row>
    <row r="109" spans="1:4" ht="14.25">
      <c r="A109" s="74"/>
      <c r="B109" s="12"/>
      <c r="C109" s="12"/>
      <c r="D109" s="50"/>
    </row>
    <row r="110" spans="1:4" ht="14.25">
      <c r="A110" s="74"/>
      <c r="B110" s="12"/>
      <c r="C110" s="12"/>
      <c r="D110" s="50"/>
    </row>
    <row r="111" spans="1:4" ht="14.25">
      <c r="A111" s="74"/>
      <c r="B111" s="12"/>
      <c r="C111" s="12"/>
      <c r="D111" s="50"/>
    </row>
    <row r="112" spans="1:4" ht="14.25">
      <c r="A112" s="74"/>
      <c r="B112" s="12"/>
      <c r="C112" s="12"/>
      <c r="D112" s="50"/>
    </row>
    <row r="113" spans="1:4" ht="14.25">
      <c r="A113" s="74"/>
      <c r="B113" s="12"/>
      <c r="C113" s="12"/>
      <c r="D113" s="50"/>
    </row>
    <row r="114" spans="1:4" ht="14.25">
      <c r="A114" s="74"/>
      <c r="B114" s="12"/>
      <c r="C114" s="12"/>
      <c r="D114" s="50"/>
    </row>
    <row r="115" spans="1:4" ht="14.25">
      <c r="A115" s="74"/>
      <c r="B115" s="12"/>
      <c r="C115" s="12"/>
      <c r="D115" s="50"/>
    </row>
    <row r="116" spans="1:4" ht="14.25">
      <c r="A116" s="74"/>
      <c r="B116" s="12"/>
      <c r="C116" s="12"/>
      <c r="D116" s="50"/>
    </row>
    <row r="117" spans="1:4" ht="14.25">
      <c r="A117" s="74"/>
      <c r="B117" s="12"/>
      <c r="C117" s="12"/>
      <c r="D117" s="50"/>
    </row>
    <row r="118" spans="1:4" ht="14.25">
      <c r="A118" s="74"/>
      <c r="B118" s="12"/>
      <c r="C118" s="12"/>
      <c r="D118" s="50"/>
    </row>
    <row r="119" spans="1:4" ht="14.25">
      <c r="A119" s="74"/>
      <c r="B119" s="12"/>
      <c r="C119" s="12"/>
      <c r="D119" s="50"/>
    </row>
    <row r="120" spans="1:4" ht="14.25">
      <c r="A120" s="74"/>
      <c r="B120" s="12"/>
      <c r="C120" s="12"/>
      <c r="D120" s="50"/>
    </row>
    <row r="121" spans="1:4" ht="14.25">
      <c r="A121" s="74"/>
      <c r="B121" s="12"/>
      <c r="C121" s="12"/>
      <c r="D121" s="50"/>
    </row>
    <row r="122" spans="1:4" ht="14.25">
      <c r="A122" s="74"/>
      <c r="B122" s="12"/>
      <c r="C122" s="12"/>
      <c r="D122" s="50"/>
    </row>
    <row r="123" spans="1:4" ht="14.25">
      <c r="A123" s="74"/>
      <c r="B123" s="12"/>
      <c r="C123" s="12"/>
      <c r="D123" s="50"/>
    </row>
    <row r="124" spans="1:4" ht="14.25">
      <c r="A124" s="74"/>
      <c r="B124" s="12"/>
      <c r="C124" s="12"/>
      <c r="D124" s="50"/>
    </row>
    <row r="125" spans="1:4" ht="14.25">
      <c r="A125" s="74"/>
      <c r="B125" s="12"/>
      <c r="C125" s="12"/>
      <c r="D125" s="50"/>
    </row>
    <row r="126" spans="1:4" ht="14.25">
      <c r="A126" s="74"/>
      <c r="B126" s="12"/>
      <c r="C126" s="12"/>
      <c r="D126" s="50"/>
    </row>
    <row r="127" spans="1:4" ht="14.25">
      <c r="A127" s="74"/>
      <c r="B127" s="12"/>
      <c r="C127" s="12"/>
      <c r="D127" s="50"/>
    </row>
    <row r="128" spans="1:4" ht="14.25">
      <c r="A128" s="74"/>
      <c r="B128" s="12"/>
      <c r="C128" s="12"/>
      <c r="D128" s="50"/>
    </row>
    <row r="129" spans="1:4" ht="14.25">
      <c r="A129" s="74"/>
      <c r="B129" s="12"/>
      <c r="C129" s="12"/>
      <c r="D129" s="50"/>
    </row>
    <row r="130" spans="1:4" ht="14.25">
      <c r="A130" s="74"/>
      <c r="B130" s="12"/>
      <c r="C130" s="12"/>
      <c r="D130" s="50"/>
    </row>
    <row r="131" spans="1:4" ht="14.25">
      <c r="A131" s="74"/>
      <c r="B131" s="12"/>
      <c r="C131" s="12"/>
      <c r="D131" s="50"/>
    </row>
    <row r="132" spans="1:4" ht="14.25">
      <c r="A132" s="74"/>
      <c r="B132" s="12"/>
      <c r="C132" s="12"/>
      <c r="D132" s="50"/>
    </row>
    <row r="133" spans="1:4" ht="14.25">
      <c r="A133" s="74"/>
      <c r="B133" s="12"/>
      <c r="C133" s="12"/>
      <c r="D133" s="50"/>
    </row>
    <row r="134" spans="1:4" ht="14.25">
      <c r="A134" s="74"/>
      <c r="B134" s="12"/>
      <c r="C134" s="12"/>
      <c r="D134" s="50"/>
    </row>
    <row r="135" spans="1:4" ht="14.25">
      <c r="A135" s="74"/>
      <c r="B135" s="12"/>
      <c r="C135" s="12"/>
      <c r="D135" s="50"/>
    </row>
    <row r="136" spans="1:4" ht="14.25">
      <c r="A136" s="74"/>
      <c r="B136" s="12"/>
      <c r="C136" s="12"/>
      <c r="D136" s="50"/>
    </row>
    <row r="137" spans="1:4" ht="14.25">
      <c r="A137" s="74"/>
      <c r="B137" s="12"/>
      <c r="C137" s="12"/>
      <c r="D137" s="50"/>
    </row>
    <row r="138" spans="1:4" ht="14.25">
      <c r="A138" s="74"/>
      <c r="B138" s="12"/>
      <c r="C138" s="12"/>
      <c r="D138" s="50"/>
    </row>
    <row r="139" spans="1:4" ht="14.25">
      <c r="A139" s="74"/>
      <c r="B139" s="12"/>
      <c r="C139" s="12"/>
      <c r="D139" s="50"/>
    </row>
    <row r="140" spans="1:4" ht="14.25">
      <c r="A140" s="74"/>
      <c r="B140" s="12"/>
      <c r="C140" s="12"/>
      <c r="D140" s="50"/>
    </row>
    <row r="141" spans="1:4" ht="14.25">
      <c r="A141" s="74"/>
      <c r="B141" s="12"/>
      <c r="C141" s="12"/>
      <c r="D141" s="50"/>
    </row>
    <row r="142" spans="1:4" ht="14.25">
      <c r="A142" s="74"/>
      <c r="B142" s="12"/>
      <c r="C142" s="12"/>
      <c r="D142" s="50"/>
    </row>
    <row r="143" spans="1:4" ht="14.25">
      <c r="A143" s="74"/>
      <c r="B143" s="12"/>
      <c r="C143" s="12"/>
      <c r="D143" s="50"/>
    </row>
    <row r="144" spans="1:4" ht="14.25">
      <c r="A144" s="74"/>
      <c r="B144" s="12"/>
      <c r="C144" s="12"/>
      <c r="D144" s="50"/>
    </row>
    <row r="145" spans="1:4" ht="14.25">
      <c r="A145" s="74"/>
      <c r="B145" s="12"/>
      <c r="C145" s="12"/>
      <c r="D145" s="50"/>
    </row>
    <row r="146" spans="1:4" ht="14.25">
      <c r="A146" s="74"/>
      <c r="B146" s="12"/>
      <c r="C146" s="12"/>
      <c r="D146" s="50"/>
    </row>
    <row r="147" spans="1:4" ht="14.25">
      <c r="A147" s="74"/>
      <c r="B147" s="12"/>
      <c r="C147" s="12"/>
      <c r="D147" s="50"/>
    </row>
    <row r="148" spans="1:4" ht="14.25">
      <c r="A148" s="74"/>
      <c r="B148" s="12"/>
      <c r="C148" s="12"/>
      <c r="D148" s="50"/>
    </row>
    <row r="149" spans="1:4" ht="14.25">
      <c r="A149" s="74"/>
      <c r="B149" s="12"/>
      <c r="C149" s="12"/>
      <c r="D149" s="50"/>
    </row>
    <row r="150" spans="1:4" ht="14.25">
      <c r="A150" s="74"/>
      <c r="B150" s="12"/>
      <c r="C150" s="12"/>
      <c r="D150" s="50"/>
    </row>
    <row r="151" spans="1:4" ht="14.25">
      <c r="A151" s="74"/>
      <c r="B151" s="12"/>
      <c r="C151" s="12"/>
      <c r="D151" s="50"/>
    </row>
    <row r="152" spans="1:4" ht="14.25">
      <c r="A152" s="74"/>
      <c r="B152" s="12"/>
      <c r="C152" s="12"/>
      <c r="D152" s="50"/>
    </row>
    <row r="153" spans="1:4" ht="14.25">
      <c r="A153" s="74"/>
      <c r="B153" s="12"/>
      <c r="C153" s="12"/>
      <c r="D153" s="50"/>
    </row>
    <row r="154" spans="1:4" ht="14.25">
      <c r="A154" s="74"/>
      <c r="B154" s="12"/>
      <c r="C154" s="12"/>
      <c r="D154" s="50"/>
    </row>
    <row r="155" spans="1:4" ht="14.25">
      <c r="A155" s="74"/>
      <c r="B155" s="12"/>
      <c r="C155" s="12"/>
      <c r="D155" s="50"/>
    </row>
    <row r="156" spans="1:4" ht="14.25">
      <c r="A156" s="74"/>
      <c r="B156" s="12"/>
      <c r="C156" s="12"/>
      <c r="D156" s="50"/>
    </row>
    <row r="157" spans="1:4" ht="14.25">
      <c r="A157" s="74"/>
      <c r="B157" s="12"/>
      <c r="C157" s="12"/>
      <c r="D157" s="50"/>
    </row>
    <row r="158" spans="1:4" ht="14.25">
      <c r="A158" s="74"/>
      <c r="B158" s="12"/>
      <c r="C158" s="12"/>
      <c r="D158" s="50"/>
    </row>
    <row r="159" spans="1:4" ht="14.25">
      <c r="A159" s="74"/>
      <c r="B159" s="12"/>
      <c r="C159" s="12"/>
      <c r="D159" s="50"/>
    </row>
    <row r="160" spans="1:4" ht="14.25">
      <c r="A160" s="74"/>
      <c r="B160" s="12"/>
      <c r="C160" s="12"/>
      <c r="D160" s="50"/>
    </row>
    <row r="161" spans="1:4" ht="14.25">
      <c r="A161" s="74"/>
      <c r="B161" s="12"/>
      <c r="C161" s="12"/>
      <c r="D161" s="50"/>
    </row>
    <row r="162" spans="1:4" ht="14.25">
      <c r="A162" s="74"/>
      <c r="B162" s="12"/>
      <c r="C162" s="12"/>
      <c r="D162" s="50"/>
    </row>
    <row r="163" spans="1:4" ht="14.25">
      <c r="A163" s="74"/>
      <c r="B163" s="12"/>
      <c r="C163" s="12"/>
      <c r="D163" s="50"/>
    </row>
    <row r="164" spans="1:4" ht="14.25">
      <c r="A164" s="74"/>
      <c r="B164" s="12"/>
      <c r="C164" s="12"/>
      <c r="D164" s="50"/>
    </row>
    <row r="165" spans="1:4" ht="14.25">
      <c r="A165" s="74"/>
      <c r="B165" s="12"/>
      <c r="C165" s="12"/>
      <c r="D165" s="50"/>
    </row>
    <row r="166" spans="1:4" ht="14.25">
      <c r="A166" s="74"/>
      <c r="B166" s="12"/>
      <c r="C166" s="12"/>
      <c r="D166" s="50"/>
    </row>
    <row r="167" spans="1:4" ht="14.25">
      <c r="A167" s="74"/>
      <c r="B167" s="12"/>
      <c r="C167" s="12"/>
      <c r="D167" s="50"/>
    </row>
    <row r="168" spans="1:4" ht="14.25">
      <c r="A168" s="74"/>
      <c r="B168" s="12"/>
      <c r="C168" s="12"/>
      <c r="D168" s="50"/>
    </row>
    <row r="169" spans="1:4" ht="14.25">
      <c r="A169" s="74"/>
      <c r="B169" s="12"/>
      <c r="C169" s="12"/>
      <c r="D169" s="50"/>
    </row>
    <row r="170" spans="1:4" ht="14.25">
      <c r="A170" s="74"/>
      <c r="B170" s="12"/>
      <c r="C170" s="12"/>
      <c r="D170" s="50"/>
    </row>
    <row r="171" spans="1:4" ht="14.25">
      <c r="A171" s="74"/>
      <c r="B171" s="12"/>
      <c r="C171" s="12"/>
      <c r="D171" s="50"/>
    </row>
    <row r="172" spans="1:4" ht="14.25">
      <c r="A172" s="74"/>
      <c r="B172" s="12"/>
      <c r="C172" s="12"/>
      <c r="D172" s="50"/>
    </row>
    <row r="173" spans="1:4" ht="14.25">
      <c r="A173" s="74"/>
      <c r="B173" s="12"/>
      <c r="C173" s="12"/>
      <c r="D173" s="50"/>
    </row>
    <row r="174" spans="1:4" ht="14.25">
      <c r="A174" s="74"/>
      <c r="B174" s="12"/>
      <c r="C174" s="12"/>
      <c r="D174" s="50"/>
    </row>
    <row r="175" spans="1:4" ht="14.25">
      <c r="A175" s="74"/>
      <c r="B175" s="12"/>
      <c r="C175" s="12"/>
      <c r="D175" s="50"/>
    </row>
    <row r="176" spans="1:4" ht="14.25">
      <c r="A176" s="74"/>
      <c r="B176" s="12"/>
      <c r="C176" s="12"/>
      <c r="D176" s="50"/>
    </row>
    <row r="177" spans="1:4" ht="14.25">
      <c r="A177" s="74"/>
      <c r="B177" s="12"/>
      <c r="C177" s="12"/>
      <c r="D177" s="50"/>
    </row>
    <row r="178" spans="1:4" ht="14.25">
      <c r="A178" s="74"/>
      <c r="B178" s="12"/>
      <c r="C178" s="12"/>
      <c r="D178" s="50"/>
    </row>
    <row r="179" spans="1:4" ht="14.25">
      <c r="A179" s="74"/>
      <c r="B179" s="12"/>
      <c r="C179" s="12"/>
      <c r="D179" s="50"/>
    </row>
    <row r="180" spans="1:4" ht="14.25">
      <c r="A180" s="74"/>
      <c r="B180" s="12"/>
      <c r="C180" s="12"/>
      <c r="D180" s="50"/>
    </row>
    <row r="181" spans="1:4" ht="14.25">
      <c r="A181" s="74"/>
      <c r="B181" s="12"/>
      <c r="C181" s="12"/>
      <c r="D181" s="50"/>
    </row>
    <row r="182" spans="1:4" ht="14.25">
      <c r="A182" s="74"/>
      <c r="B182" s="12"/>
      <c r="C182" s="12"/>
      <c r="D182" s="50"/>
    </row>
    <row r="183" spans="1:4" ht="14.25">
      <c r="A183" s="74"/>
      <c r="B183" s="12"/>
      <c r="C183" s="12"/>
      <c r="D183" s="50"/>
    </row>
    <row r="184" spans="1:4" ht="14.25">
      <c r="A184" s="74"/>
      <c r="B184" s="12"/>
      <c r="C184" s="12"/>
      <c r="D184" s="50"/>
    </row>
    <row r="185" spans="1:4" ht="14.25">
      <c r="A185" s="74"/>
      <c r="B185" s="12"/>
      <c r="C185" s="12"/>
      <c r="D185" s="50"/>
    </row>
    <row r="186" spans="1:4" ht="14.25">
      <c r="A186" s="74"/>
      <c r="B186" s="12"/>
      <c r="C186" s="12"/>
      <c r="D186" s="50"/>
    </row>
    <row r="187" spans="1:4" ht="14.25">
      <c r="A187" s="74"/>
      <c r="B187" s="12"/>
      <c r="C187" s="12"/>
      <c r="D187" s="50"/>
    </row>
    <row r="188" spans="1:4" ht="14.25">
      <c r="A188" s="74"/>
      <c r="B188" s="12"/>
      <c r="C188" s="12"/>
      <c r="D188" s="50"/>
    </row>
    <row r="189" spans="1:4" ht="14.25">
      <c r="A189" s="74"/>
      <c r="B189" s="12"/>
      <c r="C189" s="12"/>
      <c r="D189" s="50"/>
    </row>
    <row r="190" spans="1:4" ht="14.25">
      <c r="A190" s="74"/>
      <c r="B190" s="12"/>
      <c r="C190" s="12"/>
      <c r="D190" s="50"/>
    </row>
    <row r="191" spans="1:4" ht="14.25">
      <c r="A191" s="74"/>
      <c r="B191" s="12"/>
      <c r="C191" s="12"/>
      <c r="D191" s="50"/>
    </row>
    <row r="192" spans="1:4" ht="14.25">
      <c r="A192" s="74"/>
      <c r="B192" s="12"/>
      <c r="C192" s="12"/>
      <c r="D192" s="50"/>
    </row>
    <row r="193" spans="1:4" ht="14.25">
      <c r="A193" s="74"/>
      <c r="B193" s="12"/>
      <c r="C193" s="12"/>
      <c r="D193" s="50"/>
    </row>
    <row r="194" spans="1:4" ht="14.25">
      <c r="A194" s="74"/>
      <c r="B194" s="12"/>
      <c r="C194" s="12"/>
      <c r="D194" s="50"/>
    </row>
    <row r="195" spans="1:4" ht="14.25">
      <c r="A195" s="74"/>
      <c r="B195" s="12"/>
      <c r="C195" s="12"/>
      <c r="D195" s="50"/>
    </row>
    <row r="196" spans="1:4" ht="14.25">
      <c r="A196" s="74"/>
      <c r="B196" s="12"/>
      <c r="C196" s="12"/>
      <c r="D196" s="50"/>
    </row>
    <row r="197" spans="1:4" ht="14.25">
      <c r="A197" s="74"/>
      <c r="B197" s="12"/>
      <c r="C197" s="12"/>
      <c r="D197" s="50"/>
    </row>
    <row r="198" spans="1:4" ht="14.25">
      <c r="A198" s="74"/>
      <c r="B198" s="12"/>
      <c r="C198" s="12"/>
      <c r="D198" s="50"/>
    </row>
    <row r="199" spans="1:4" ht="14.25">
      <c r="A199" s="74"/>
      <c r="B199" s="12"/>
      <c r="C199" s="12"/>
      <c r="D199" s="50"/>
    </row>
    <row r="200" spans="1:4" ht="14.25">
      <c r="A200" s="74"/>
      <c r="B200" s="12"/>
      <c r="C200" s="12"/>
      <c r="D200" s="50"/>
    </row>
    <row r="201" spans="1:4" ht="14.25">
      <c r="A201" s="74"/>
      <c r="B201" s="12"/>
      <c r="C201" s="12"/>
      <c r="D201" s="50"/>
    </row>
    <row r="202" spans="1:4" ht="14.25">
      <c r="A202" s="74"/>
      <c r="B202" s="12"/>
      <c r="C202" s="12"/>
      <c r="D202" s="50"/>
    </row>
    <row r="203" spans="1:4" ht="14.25">
      <c r="A203" s="74"/>
      <c r="B203" s="12"/>
      <c r="C203" s="12"/>
      <c r="D203" s="50"/>
    </row>
    <row r="204" spans="1:4" ht="14.25">
      <c r="A204" s="74"/>
      <c r="B204" s="12"/>
      <c r="C204" s="12"/>
      <c r="D204" s="50"/>
    </row>
    <row r="205" spans="1:4" ht="14.25">
      <c r="A205" s="74"/>
      <c r="B205" s="12"/>
      <c r="C205" s="12"/>
      <c r="D205" s="50"/>
    </row>
    <row r="206" spans="1:4" ht="14.25">
      <c r="A206" s="74"/>
      <c r="B206" s="12"/>
      <c r="C206" s="12"/>
      <c r="D206" s="50"/>
    </row>
    <row r="207" spans="1:4" ht="14.25">
      <c r="A207" s="74"/>
      <c r="B207" s="12"/>
      <c r="C207" s="12"/>
      <c r="D207" s="50"/>
    </row>
    <row r="208" spans="1:4" ht="14.25">
      <c r="A208" s="74"/>
      <c r="B208" s="12"/>
      <c r="C208" s="12"/>
      <c r="D208" s="50"/>
    </row>
    <row r="209" spans="1:4" ht="14.25">
      <c r="A209" s="74"/>
      <c r="B209" s="12"/>
      <c r="C209" s="12"/>
      <c r="D209" s="50"/>
    </row>
    <row r="210" spans="1:4" ht="14.25">
      <c r="A210" s="74"/>
      <c r="B210" s="12"/>
      <c r="C210" s="12"/>
      <c r="D210" s="50"/>
    </row>
    <row r="211" spans="1:4" ht="14.25">
      <c r="A211" s="74"/>
      <c r="B211" s="12"/>
      <c r="C211" s="12"/>
      <c r="D211" s="50"/>
    </row>
    <row r="212" spans="1:4" ht="14.25">
      <c r="A212" s="74"/>
      <c r="B212" s="12"/>
      <c r="C212" s="12"/>
      <c r="D212" s="50"/>
    </row>
    <row r="213" spans="1:4" ht="14.25">
      <c r="A213" s="74"/>
      <c r="B213" s="12"/>
      <c r="C213" s="12"/>
      <c r="D213" s="50"/>
    </row>
    <row r="214" spans="1:4" ht="14.25">
      <c r="A214" s="74"/>
      <c r="B214" s="12"/>
      <c r="C214" s="12"/>
      <c r="D214" s="50"/>
    </row>
    <row r="215" spans="1:4" ht="14.25">
      <c r="A215" s="74"/>
      <c r="B215" s="12"/>
      <c r="C215" s="12"/>
      <c r="D215" s="50"/>
    </row>
    <row r="216" spans="1:4" ht="14.25">
      <c r="A216" s="74"/>
      <c r="B216" s="12"/>
      <c r="C216" s="12"/>
      <c r="D216" s="50"/>
    </row>
    <row r="217" spans="1:4" ht="14.25">
      <c r="A217" s="74"/>
      <c r="B217" s="12"/>
      <c r="C217" s="12"/>
      <c r="D217" s="50"/>
    </row>
    <row r="218" spans="1:4" ht="14.25">
      <c r="A218" s="74"/>
      <c r="B218" s="12"/>
      <c r="C218" s="12"/>
      <c r="D218" s="50"/>
    </row>
    <row r="219" spans="1:4" ht="14.25">
      <c r="A219" s="74"/>
      <c r="B219" s="12"/>
      <c r="C219" s="12"/>
      <c r="D219" s="50"/>
    </row>
  </sheetData>
  <sheetProtection/>
  <mergeCells count="32">
    <mergeCell ref="B13:B14"/>
    <mergeCell ref="M19:N19"/>
    <mergeCell ref="B15:B16"/>
    <mergeCell ref="B17:B18"/>
    <mergeCell ref="O16:O18"/>
    <mergeCell ref="I19:J19"/>
    <mergeCell ref="K17:L17"/>
    <mergeCell ref="K18:L18"/>
    <mergeCell ref="K19:L19"/>
    <mergeCell ref="E16:F16"/>
    <mergeCell ref="G16:H16"/>
    <mergeCell ref="K1:L15"/>
    <mergeCell ref="K16:L16"/>
    <mergeCell ref="C17:D17"/>
    <mergeCell ref="C18:D18"/>
    <mergeCell ref="G1:H15"/>
    <mergeCell ref="E19:F19"/>
    <mergeCell ref="G19:H19"/>
    <mergeCell ref="E17:F17"/>
    <mergeCell ref="G17:H17"/>
    <mergeCell ref="C19:D19"/>
    <mergeCell ref="G18:H18"/>
    <mergeCell ref="M1:N15"/>
    <mergeCell ref="M18:N18"/>
    <mergeCell ref="E1:F15"/>
    <mergeCell ref="M16:N16"/>
    <mergeCell ref="M17:N17"/>
    <mergeCell ref="E18:F18"/>
    <mergeCell ref="I16:J16"/>
    <mergeCell ref="I17:J17"/>
    <mergeCell ref="I18:J18"/>
    <mergeCell ref="I1:J15"/>
  </mergeCells>
  <conditionalFormatting sqref="A20:O51">
    <cfRule type="expression" priority="1" dxfId="2" stopIfTrue="1">
      <formula>MOD(ROW(),2)</formula>
    </cfRule>
    <cfRule type="expression" priority="2" dxfId="0" stopIfTrue="1">
      <formula>MOD(ROW(),2)</formula>
    </cfRule>
    <cfRule type="expression" priority="3" dxfId="0" stopIfTrue="1">
      <formula>MOD(ROW(),2)</formula>
    </cfRule>
  </conditionalFormatting>
  <printOptions/>
  <pageMargins left="0.7000000000000001" right="0.7000000000000001" top="0.7500000000000001" bottom="0.7500000000000001" header="0.30000000000000004" footer="0.30000000000000004"/>
  <pageSetup fitToHeight="1" fitToWidth="1" horizontalDpi="360" verticalDpi="36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Y101"/>
  <sheetViews>
    <sheetView showGridLines="0" zoomScale="80" zoomScaleNormal="80" zoomScaleSheetLayoutView="87" zoomScalePageLayoutView="0" workbookViewId="0" topLeftCell="A7">
      <selection activeCell="W18" sqref="W18:X18"/>
    </sheetView>
  </sheetViews>
  <sheetFormatPr defaultColWidth="10.28125" defaultRowHeight="15"/>
  <cols>
    <col min="1" max="1" width="7.00390625" style="36" customWidth="1"/>
    <col min="2" max="2" width="31.7109375" style="36" customWidth="1"/>
    <col min="3" max="3" width="24.421875" style="36" customWidth="1"/>
    <col min="4" max="4" width="7.28125" style="36" customWidth="1"/>
    <col min="5" max="5" width="8.8515625" style="40" customWidth="1"/>
    <col min="6" max="6" width="8.8515625" style="36" customWidth="1"/>
    <col min="7" max="8" width="8.8515625" style="36" hidden="1" customWidth="1"/>
    <col min="9" max="24" width="8.8515625" style="36" customWidth="1"/>
    <col min="25" max="25" width="11.7109375" style="36" customWidth="1"/>
    <col min="26" max="29" width="10.28125" style="36" customWidth="1"/>
    <col min="30" max="16384" width="10.28125" style="36" customWidth="1"/>
  </cols>
  <sheetData>
    <row r="1" spans="3:25" s="28" customFormat="1" ht="11.25" customHeight="1">
      <c r="C1" s="1"/>
      <c r="D1" s="1"/>
      <c r="E1" s="388" t="s">
        <v>36</v>
      </c>
      <c r="F1" s="388"/>
      <c r="G1" s="388" t="s">
        <v>52</v>
      </c>
      <c r="H1" s="388"/>
      <c r="I1" s="443" t="s">
        <v>72</v>
      </c>
      <c r="J1" s="443"/>
      <c r="K1" s="408" t="s">
        <v>194</v>
      </c>
      <c r="L1" s="408"/>
      <c r="M1" s="408" t="s">
        <v>195</v>
      </c>
      <c r="N1" s="408"/>
      <c r="O1" s="408" t="s">
        <v>55</v>
      </c>
      <c r="P1" s="408"/>
      <c r="Q1" s="394" t="s">
        <v>196</v>
      </c>
      <c r="R1" s="395"/>
      <c r="S1" s="443" t="s">
        <v>129</v>
      </c>
      <c r="T1" s="443"/>
      <c r="U1" s="444"/>
      <c r="V1" s="444"/>
      <c r="W1" s="328" t="s">
        <v>60</v>
      </c>
      <c r="X1" s="328"/>
      <c r="Y1" s="61"/>
    </row>
    <row r="2" spans="3:25" s="28" customFormat="1" ht="15">
      <c r="C2" s="1"/>
      <c r="D2" s="1"/>
      <c r="E2" s="388"/>
      <c r="F2" s="388"/>
      <c r="G2" s="388"/>
      <c r="H2" s="388"/>
      <c r="I2" s="443"/>
      <c r="J2" s="443"/>
      <c r="K2" s="408"/>
      <c r="L2" s="408"/>
      <c r="M2" s="408"/>
      <c r="N2" s="408"/>
      <c r="O2" s="408"/>
      <c r="P2" s="408"/>
      <c r="Q2" s="394"/>
      <c r="R2" s="395"/>
      <c r="S2" s="443"/>
      <c r="T2" s="443"/>
      <c r="U2" s="444"/>
      <c r="V2" s="444"/>
      <c r="W2" s="328"/>
      <c r="X2" s="328"/>
      <c r="Y2" s="61"/>
    </row>
    <row r="3" spans="3:25" s="28" customFormat="1" ht="15">
      <c r="C3" s="1"/>
      <c r="D3" s="1"/>
      <c r="E3" s="388"/>
      <c r="F3" s="388"/>
      <c r="G3" s="388"/>
      <c r="H3" s="388"/>
      <c r="I3" s="443"/>
      <c r="J3" s="443"/>
      <c r="K3" s="408"/>
      <c r="L3" s="408"/>
      <c r="M3" s="408"/>
      <c r="N3" s="408"/>
      <c r="O3" s="408"/>
      <c r="P3" s="408"/>
      <c r="Q3" s="394"/>
      <c r="R3" s="395"/>
      <c r="S3" s="443"/>
      <c r="T3" s="443"/>
      <c r="U3" s="444"/>
      <c r="V3" s="444"/>
      <c r="W3" s="328"/>
      <c r="X3" s="328"/>
      <c r="Y3" s="61"/>
    </row>
    <row r="4" spans="3:25" s="28" customFormat="1" ht="15">
      <c r="C4" s="1"/>
      <c r="D4" s="1"/>
      <c r="E4" s="388"/>
      <c r="F4" s="388"/>
      <c r="G4" s="388"/>
      <c r="H4" s="388"/>
      <c r="I4" s="443"/>
      <c r="J4" s="443"/>
      <c r="K4" s="408"/>
      <c r="L4" s="408"/>
      <c r="M4" s="408"/>
      <c r="N4" s="408"/>
      <c r="O4" s="408"/>
      <c r="P4" s="408"/>
      <c r="Q4" s="394"/>
      <c r="R4" s="395"/>
      <c r="S4" s="443"/>
      <c r="T4" s="443"/>
      <c r="U4" s="444"/>
      <c r="V4" s="444"/>
      <c r="W4" s="328"/>
      <c r="X4" s="328"/>
      <c r="Y4" s="61"/>
    </row>
    <row r="5" spans="3:25" s="28" customFormat="1" ht="15">
      <c r="C5" s="1"/>
      <c r="D5" s="1"/>
      <c r="E5" s="388"/>
      <c r="F5" s="388"/>
      <c r="G5" s="388"/>
      <c r="H5" s="388"/>
      <c r="I5" s="443"/>
      <c r="J5" s="443"/>
      <c r="K5" s="408"/>
      <c r="L5" s="408"/>
      <c r="M5" s="408"/>
      <c r="N5" s="408"/>
      <c r="O5" s="408"/>
      <c r="P5" s="408"/>
      <c r="Q5" s="394"/>
      <c r="R5" s="395"/>
      <c r="S5" s="443"/>
      <c r="T5" s="443"/>
      <c r="U5" s="444"/>
      <c r="V5" s="444"/>
      <c r="W5" s="328"/>
      <c r="X5" s="328"/>
      <c r="Y5" s="61"/>
    </row>
    <row r="6" spans="3:25" s="28" customFormat="1" ht="15">
      <c r="C6" s="1"/>
      <c r="D6" s="1"/>
      <c r="E6" s="388"/>
      <c r="F6" s="388"/>
      <c r="G6" s="388"/>
      <c r="H6" s="388"/>
      <c r="I6" s="443"/>
      <c r="J6" s="443"/>
      <c r="K6" s="408"/>
      <c r="L6" s="408"/>
      <c r="M6" s="408"/>
      <c r="N6" s="408"/>
      <c r="O6" s="408"/>
      <c r="P6" s="408"/>
      <c r="Q6" s="394"/>
      <c r="R6" s="395"/>
      <c r="S6" s="443"/>
      <c r="T6" s="443"/>
      <c r="U6" s="444"/>
      <c r="V6" s="444"/>
      <c r="W6" s="328"/>
      <c r="X6" s="328"/>
      <c r="Y6" s="61"/>
    </row>
    <row r="7" spans="3:25" s="28" customFormat="1" ht="15">
      <c r="C7" s="1"/>
      <c r="D7" s="1"/>
      <c r="E7" s="388"/>
      <c r="F7" s="388"/>
      <c r="G7" s="388"/>
      <c r="H7" s="388"/>
      <c r="I7" s="443"/>
      <c r="J7" s="443"/>
      <c r="K7" s="408"/>
      <c r="L7" s="408"/>
      <c r="M7" s="408"/>
      <c r="N7" s="408"/>
      <c r="O7" s="408"/>
      <c r="P7" s="408"/>
      <c r="Q7" s="394"/>
      <c r="R7" s="395"/>
      <c r="S7" s="443"/>
      <c r="T7" s="443"/>
      <c r="U7" s="444"/>
      <c r="V7" s="444"/>
      <c r="W7" s="328"/>
      <c r="X7" s="328"/>
      <c r="Y7" s="61"/>
    </row>
    <row r="8" spans="3:25" s="28" customFormat="1" ht="15">
      <c r="C8" s="1"/>
      <c r="D8" s="1"/>
      <c r="E8" s="388"/>
      <c r="F8" s="388"/>
      <c r="G8" s="388"/>
      <c r="H8" s="388"/>
      <c r="I8" s="443"/>
      <c r="J8" s="443"/>
      <c r="K8" s="408"/>
      <c r="L8" s="408"/>
      <c r="M8" s="408"/>
      <c r="N8" s="408"/>
      <c r="O8" s="408"/>
      <c r="P8" s="408"/>
      <c r="Q8" s="394"/>
      <c r="R8" s="395"/>
      <c r="S8" s="443"/>
      <c r="T8" s="443"/>
      <c r="U8" s="444"/>
      <c r="V8" s="444"/>
      <c r="W8" s="328"/>
      <c r="X8" s="328"/>
      <c r="Y8" s="61"/>
    </row>
    <row r="9" spans="3:25" s="28" customFormat="1" ht="15">
      <c r="C9" s="1"/>
      <c r="D9" s="1"/>
      <c r="E9" s="388"/>
      <c r="F9" s="388"/>
      <c r="G9" s="388"/>
      <c r="H9" s="388"/>
      <c r="I9" s="443"/>
      <c r="J9" s="443"/>
      <c r="K9" s="408"/>
      <c r="L9" s="408"/>
      <c r="M9" s="408"/>
      <c r="N9" s="408"/>
      <c r="O9" s="408"/>
      <c r="P9" s="408"/>
      <c r="Q9" s="394"/>
      <c r="R9" s="395"/>
      <c r="S9" s="443"/>
      <c r="T9" s="443"/>
      <c r="U9" s="444"/>
      <c r="V9" s="444"/>
      <c r="W9" s="328"/>
      <c r="X9" s="328"/>
      <c r="Y9" s="61"/>
    </row>
    <row r="10" spans="3:25" s="28" customFormat="1" ht="15">
      <c r="C10" s="1"/>
      <c r="D10" s="1"/>
      <c r="E10" s="388"/>
      <c r="F10" s="388"/>
      <c r="G10" s="388"/>
      <c r="H10" s="388"/>
      <c r="I10" s="443"/>
      <c r="J10" s="443"/>
      <c r="K10" s="408"/>
      <c r="L10" s="408"/>
      <c r="M10" s="408"/>
      <c r="N10" s="408"/>
      <c r="O10" s="408"/>
      <c r="P10" s="408"/>
      <c r="Q10" s="394"/>
      <c r="R10" s="395"/>
      <c r="S10" s="443"/>
      <c r="T10" s="443"/>
      <c r="U10" s="444"/>
      <c r="V10" s="444"/>
      <c r="W10" s="328"/>
      <c r="X10" s="328"/>
      <c r="Y10" s="61"/>
    </row>
    <row r="11" spans="3:25" s="28" customFormat="1" ht="15">
      <c r="C11" s="1"/>
      <c r="D11" s="1"/>
      <c r="E11" s="388"/>
      <c r="F11" s="388"/>
      <c r="G11" s="388"/>
      <c r="H11" s="388"/>
      <c r="I11" s="443"/>
      <c r="J11" s="443"/>
      <c r="K11" s="408"/>
      <c r="L11" s="408"/>
      <c r="M11" s="408"/>
      <c r="N11" s="408"/>
      <c r="O11" s="408"/>
      <c r="P11" s="408"/>
      <c r="Q11" s="394"/>
      <c r="R11" s="395"/>
      <c r="S11" s="443"/>
      <c r="T11" s="443"/>
      <c r="U11" s="444"/>
      <c r="V11" s="444"/>
      <c r="W11" s="328"/>
      <c r="X11" s="328"/>
      <c r="Y11" s="61"/>
    </row>
    <row r="12" spans="3:25" s="28" customFormat="1" ht="15.75">
      <c r="C12" s="11"/>
      <c r="D12" s="1"/>
      <c r="E12" s="388"/>
      <c r="F12" s="388"/>
      <c r="G12" s="388"/>
      <c r="H12" s="388"/>
      <c r="I12" s="443"/>
      <c r="J12" s="443"/>
      <c r="K12" s="408"/>
      <c r="L12" s="408"/>
      <c r="M12" s="408"/>
      <c r="N12" s="408"/>
      <c r="O12" s="408"/>
      <c r="P12" s="408"/>
      <c r="Q12" s="394"/>
      <c r="R12" s="395"/>
      <c r="S12" s="443"/>
      <c r="T12" s="443"/>
      <c r="U12" s="444"/>
      <c r="V12" s="444"/>
      <c r="W12" s="328"/>
      <c r="X12" s="328"/>
      <c r="Y12" s="61"/>
    </row>
    <row r="13" spans="2:25" s="28" customFormat="1" ht="15.75">
      <c r="B13" s="412" t="s">
        <v>13</v>
      </c>
      <c r="C13" s="11"/>
      <c r="D13" s="1"/>
      <c r="E13" s="388"/>
      <c r="F13" s="388"/>
      <c r="G13" s="388"/>
      <c r="H13" s="388"/>
      <c r="I13" s="443"/>
      <c r="J13" s="443"/>
      <c r="K13" s="408"/>
      <c r="L13" s="408"/>
      <c r="M13" s="408"/>
      <c r="N13" s="408"/>
      <c r="O13" s="408"/>
      <c r="P13" s="408"/>
      <c r="Q13" s="394"/>
      <c r="R13" s="395"/>
      <c r="S13" s="443"/>
      <c r="T13" s="443"/>
      <c r="U13" s="444"/>
      <c r="V13" s="444"/>
      <c r="W13" s="328"/>
      <c r="X13" s="328"/>
      <c r="Y13" s="61"/>
    </row>
    <row r="14" spans="2:25" s="28" customFormat="1" ht="15.75">
      <c r="B14" s="413"/>
      <c r="C14" s="70"/>
      <c r="D14" s="1"/>
      <c r="E14" s="388"/>
      <c r="F14" s="388"/>
      <c r="G14" s="388"/>
      <c r="H14" s="388"/>
      <c r="I14" s="443"/>
      <c r="J14" s="443"/>
      <c r="K14" s="408"/>
      <c r="L14" s="408"/>
      <c r="M14" s="408"/>
      <c r="N14" s="408"/>
      <c r="O14" s="408"/>
      <c r="P14" s="408"/>
      <c r="Q14" s="394"/>
      <c r="R14" s="395"/>
      <c r="S14" s="443"/>
      <c r="T14" s="443"/>
      <c r="U14" s="444"/>
      <c r="V14" s="444"/>
      <c r="W14" s="328"/>
      <c r="X14" s="328"/>
      <c r="Y14" s="61"/>
    </row>
    <row r="15" spans="2:25" s="79" customFormat="1" ht="16.5" thickBot="1">
      <c r="B15" s="414" t="s">
        <v>7</v>
      </c>
      <c r="C15" s="74">
        <v>2006</v>
      </c>
      <c r="D15" s="13"/>
      <c r="E15" s="388"/>
      <c r="F15" s="388"/>
      <c r="G15" s="388"/>
      <c r="H15" s="388"/>
      <c r="I15" s="443"/>
      <c r="J15" s="443"/>
      <c r="K15" s="408"/>
      <c r="L15" s="408"/>
      <c r="M15" s="408"/>
      <c r="N15" s="408"/>
      <c r="O15" s="408"/>
      <c r="P15" s="408"/>
      <c r="Q15" s="396"/>
      <c r="R15" s="397"/>
      <c r="S15" s="443"/>
      <c r="T15" s="443"/>
      <c r="U15" s="444"/>
      <c r="V15" s="444"/>
      <c r="W15" s="328"/>
      <c r="X15" s="328"/>
      <c r="Y15" s="61"/>
    </row>
    <row r="16" spans="2:25" s="79" customFormat="1" ht="15" customHeight="1" thickTop="1">
      <c r="B16" s="414"/>
      <c r="C16" s="72">
        <v>2007</v>
      </c>
      <c r="D16" s="13"/>
      <c r="E16" s="384" t="s">
        <v>37</v>
      </c>
      <c r="F16" s="385"/>
      <c r="G16" s="385" t="s">
        <v>53</v>
      </c>
      <c r="H16" s="385"/>
      <c r="I16" s="367" t="s">
        <v>50</v>
      </c>
      <c r="J16" s="367"/>
      <c r="K16" s="376" t="s">
        <v>185</v>
      </c>
      <c r="L16" s="376"/>
      <c r="M16" s="376" t="s">
        <v>184</v>
      </c>
      <c r="N16" s="376"/>
      <c r="O16" s="376" t="s">
        <v>186</v>
      </c>
      <c r="P16" s="376"/>
      <c r="Q16" s="398" t="s">
        <v>187</v>
      </c>
      <c r="R16" s="399"/>
      <c r="S16" s="367" t="s">
        <v>128</v>
      </c>
      <c r="T16" s="367"/>
      <c r="U16" s="367" t="s">
        <v>38</v>
      </c>
      <c r="V16" s="367"/>
      <c r="W16" s="415" t="s">
        <v>11</v>
      </c>
      <c r="X16" s="415"/>
      <c r="Y16" s="83"/>
    </row>
    <row r="17" spans="2:25" s="80" customFormat="1" ht="15.75" customHeight="1">
      <c r="B17" s="335" t="s">
        <v>116</v>
      </c>
      <c r="C17" s="391" t="s">
        <v>2</v>
      </c>
      <c r="D17" s="406"/>
      <c r="E17" s="369">
        <v>44942</v>
      </c>
      <c r="F17" s="370"/>
      <c r="G17" s="452">
        <v>44485</v>
      </c>
      <c r="H17" s="452"/>
      <c r="I17" s="357">
        <v>44492</v>
      </c>
      <c r="J17" s="357"/>
      <c r="K17" s="371">
        <v>45215</v>
      </c>
      <c r="L17" s="371"/>
      <c r="M17" s="371">
        <v>44899</v>
      </c>
      <c r="N17" s="371"/>
      <c r="O17" s="371">
        <v>44934</v>
      </c>
      <c r="P17" s="371"/>
      <c r="Q17" s="400">
        <v>44997</v>
      </c>
      <c r="R17" s="401"/>
      <c r="S17" s="357">
        <v>44940</v>
      </c>
      <c r="T17" s="357"/>
      <c r="U17" s="357"/>
      <c r="V17" s="357"/>
      <c r="W17" s="350">
        <v>45067</v>
      </c>
      <c r="X17" s="350"/>
      <c r="Y17" s="84" t="s">
        <v>1</v>
      </c>
    </row>
    <row r="18" spans="2:25" s="79" customFormat="1" ht="18" customHeight="1">
      <c r="B18" s="336"/>
      <c r="C18" s="352" t="s">
        <v>3</v>
      </c>
      <c r="D18" s="407"/>
      <c r="E18" s="360">
        <f>30*(1+(E19/100))</f>
        <v>84.3</v>
      </c>
      <c r="F18" s="361"/>
      <c r="G18" s="361">
        <f>30*(1+(G19/100))</f>
        <v>64.80000000000001</v>
      </c>
      <c r="H18" s="361"/>
      <c r="I18" s="368"/>
      <c r="J18" s="368"/>
      <c r="K18" s="362">
        <f>30*(1+(K19/100))</f>
        <v>67.5</v>
      </c>
      <c r="L18" s="362"/>
      <c r="M18" s="362">
        <f>30*(1+(M19/100))</f>
        <v>30</v>
      </c>
      <c r="N18" s="362"/>
      <c r="O18" s="362">
        <f>30*(1+(O19/100))</f>
        <v>61.800000000000004</v>
      </c>
      <c r="P18" s="362"/>
      <c r="Q18" s="416">
        <f>30*(1+(Q19/100))</f>
        <v>30</v>
      </c>
      <c r="R18" s="417"/>
      <c r="S18" s="405">
        <f>30*(1+(S19/100))</f>
        <v>31.8</v>
      </c>
      <c r="T18" s="405"/>
      <c r="U18" s="368">
        <f>50*(1+(U19/100))</f>
        <v>50</v>
      </c>
      <c r="V18" s="368"/>
      <c r="W18" s="351">
        <f>180*(1+(W19/100))</f>
        <v>180</v>
      </c>
      <c r="X18" s="351"/>
      <c r="Y18" s="85"/>
    </row>
    <row r="19" spans="1:25" s="79" customFormat="1" ht="21.75" customHeight="1" thickBot="1">
      <c r="A19" s="18"/>
      <c r="B19" s="18"/>
      <c r="C19" s="407" t="s">
        <v>4</v>
      </c>
      <c r="D19" s="407"/>
      <c r="E19" s="404">
        <v>181</v>
      </c>
      <c r="F19" s="393"/>
      <c r="G19" s="393">
        <v>116</v>
      </c>
      <c r="H19" s="393"/>
      <c r="I19" s="393"/>
      <c r="J19" s="393"/>
      <c r="K19" s="393">
        <v>125</v>
      </c>
      <c r="L19" s="393"/>
      <c r="M19" s="393"/>
      <c r="N19" s="393"/>
      <c r="O19" s="393">
        <v>106</v>
      </c>
      <c r="P19" s="393"/>
      <c r="Q19" s="450"/>
      <c r="R19" s="451"/>
      <c r="S19" s="393">
        <v>6</v>
      </c>
      <c r="T19" s="393"/>
      <c r="U19" s="393"/>
      <c r="V19" s="393"/>
      <c r="W19" s="411"/>
      <c r="X19" s="411"/>
      <c r="Y19" s="246"/>
    </row>
    <row r="20" spans="1:25" s="42" customFormat="1" ht="21" customHeight="1" thickTop="1">
      <c r="A20" s="125">
        <v>1</v>
      </c>
      <c r="B20" s="138" t="s">
        <v>45</v>
      </c>
      <c r="C20" s="113" t="s">
        <v>46</v>
      </c>
      <c r="D20" s="126"/>
      <c r="E20" s="81">
        <v>87</v>
      </c>
      <c r="F20" s="96">
        <f aca="true" t="shared" si="0" ref="F20:F28">IF(E20="",0,$E$18*(1.01-(LOG(E20)/LOG($E$19))))</f>
        <v>12.722826988780628</v>
      </c>
      <c r="G20" s="81">
        <v>103</v>
      </c>
      <c r="H20" s="96">
        <f aca="true" t="shared" si="1" ref="H20:H28">IF(G20="",0,$G$18*(1.01-(LOG(G20)/LOG($G$19))))</f>
        <v>2.2682923762385676</v>
      </c>
      <c r="I20" s="146"/>
      <c r="J20" s="98">
        <f>IF(I20="",0,$I$18*(1.01-(LOG(I20)/LOG($I$19))))</f>
        <v>0</v>
      </c>
      <c r="K20" s="247">
        <v>24</v>
      </c>
      <c r="L20" s="98">
        <f>IF(K20="",0,K18*(1.01-(LOG(K20)/LOG($K$19))))</f>
        <v>23.7456929541113</v>
      </c>
      <c r="M20" s="217"/>
      <c r="N20" s="98">
        <f>IF(M20="",0,M18*(1.01-(LOG(M20)/LOG($M$19))))</f>
        <v>0</v>
      </c>
      <c r="O20" s="141">
        <v>85</v>
      </c>
      <c r="P20" s="98">
        <f>IF(O20="",0,O18*(1.01-(LOG(O20)/LOG($O$19))))</f>
        <v>3.543885401237824</v>
      </c>
      <c r="Q20" s="141"/>
      <c r="R20" s="98">
        <f aca="true" t="shared" si="2" ref="R20:R28">IF(Q20="",0,$Q$18*(1.01-(LOG(Q20)/LOG($Q$19))))</f>
        <v>0</v>
      </c>
      <c r="S20" s="88">
        <v>1</v>
      </c>
      <c r="T20" s="98">
        <f aca="true" t="shared" si="3" ref="T20:T28">IF(S20="",0,$S$18*(1.01-(LOG(S20)/LOG($S$19))))</f>
        <v>32.118</v>
      </c>
      <c r="U20" s="82"/>
      <c r="V20" s="96">
        <f aca="true" t="shared" si="4" ref="V20:V28">IF(U20="",0,$U$18*(1.01-(LOG(U20)/LOG($U$19))))</f>
        <v>0</v>
      </c>
      <c r="W20" s="82"/>
      <c r="X20" s="96">
        <f>IF(W20="",0,$W$18*(1.01-(LOG(W20)/LOG($W$19))))</f>
        <v>0</v>
      </c>
      <c r="Y20" s="127">
        <f>F20+J20+L20+P20+X20+N20+T20+V20</f>
        <v>72.13040534412976</v>
      </c>
    </row>
    <row r="21" spans="1:25" s="42" customFormat="1" ht="21" customHeight="1">
      <c r="A21" s="128">
        <v>2</v>
      </c>
      <c r="B21" s="139" t="s">
        <v>167</v>
      </c>
      <c r="C21" s="114" t="s">
        <v>46</v>
      </c>
      <c r="D21" s="130"/>
      <c r="E21" s="62"/>
      <c r="F21" s="102">
        <f t="shared" si="0"/>
        <v>0</v>
      </c>
      <c r="G21" s="62"/>
      <c r="H21" s="102">
        <f t="shared" si="1"/>
        <v>0</v>
      </c>
      <c r="I21" s="66"/>
      <c r="J21" s="104">
        <f>IF(I21="",0,$I$18*(1.01-(LOG(I21)/LOG($I$19))))</f>
        <v>0</v>
      </c>
      <c r="K21" s="147"/>
      <c r="L21" s="104">
        <f>IF(K21="",0,K18*(1.01-(LOG(K21)/LOG($K$19))))</f>
        <v>0</v>
      </c>
      <c r="M21" s="181"/>
      <c r="N21" s="104">
        <f>IF(M21="",0,M18*(1.01-(LOG(M21)/LOG($M$19))))</f>
        <v>0</v>
      </c>
      <c r="O21" s="106"/>
      <c r="P21" s="104">
        <f>IF(O21="",0,O18*(1.01-(LOG(O21)/LOG($O$19))))</f>
        <v>0</v>
      </c>
      <c r="Q21" s="106"/>
      <c r="R21" s="104">
        <f t="shared" si="2"/>
        <v>0</v>
      </c>
      <c r="S21" s="67">
        <v>3</v>
      </c>
      <c r="T21" s="104">
        <f t="shared" si="3"/>
        <v>12.619919270058425</v>
      </c>
      <c r="U21" s="63"/>
      <c r="V21" s="102">
        <f t="shared" si="4"/>
        <v>0</v>
      </c>
      <c r="W21" s="63"/>
      <c r="X21" s="102">
        <f aca="true" t="shared" si="5" ref="X21:X28">IF(W21="",0,$W$18*(1.01-(LOG(W21)/LOG($W$19))))</f>
        <v>0</v>
      </c>
      <c r="Y21" s="131">
        <f aca="true" t="shared" si="6" ref="Y21:Y28">F21+J21+L21+P21+X21+N21+T21+V21</f>
        <v>12.619919270058425</v>
      </c>
    </row>
    <row r="22" spans="1:25" s="42" customFormat="1" ht="21" customHeight="1">
      <c r="A22" s="132">
        <v>3</v>
      </c>
      <c r="B22" s="139" t="s">
        <v>110</v>
      </c>
      <c r="C22" s="114" t="s">
        <v>90</v>
      </c>
      <c r="D22" s="130"/>
      <c r="E22" s="62"/>
      <c r="F22" s="102">
        <f t="shared" si="0"/>
        <v>0</v>
      </c>
      <c r="G22" s="62"/>
      <c r="H22" s="102">
        <f t="shared" si="1"/>
        <v>0</v>
      </c>
      <c r="I22" s="66"/>
      <c r="J22" s="104">
        <f aca="true" t="shared" si="7" ref="J22:J27">IF(I22="",0,$I$18*(1.01-(LOG(I22)/LOG($I$19))))</f>
        <v>0</v>
      </c>
      <c r="K22" s="147"/>
      <c r="L22" s="104">
        <f>IF(K22="",0,K18*(1.01-(LOG(K22)/LOG($K$19))))</f>
        <v>0</v>
      </c>
      <c r="M22" s="181"/>
      <c r="N22" s="104">
        <f>IF(M22="",0,M18*(1.01-(LOG(M22)/LOG($M$19))))</f>
        <v>0</v>
      </c>
      <c r="O22" s="106"/>
      <c r="P22" s="104">
        <f>IF(O22="",0,O18*(1.01-(LOG(O22)/LOG($O$19))))</f>
        <v>0</v>
      </c>
      <c r="Q22" s="106"/>
      <c r="R22" s="104">
        <f t="shared" si="2"/>
        <v>0</v>
      </c>
      <c r="S22" s="67">
        <v>5</v>
      </c>
      <c r="T22" s="104">
        <f t="shared" si="3"/>
        <v>3.553828025815113</v>
      </c>
      <c r="U22" s="63"/>
      <c r="V22" s="102">
        <f t="shared" si="4"/>
        <v>0</v>
      </c>
      <c r="W22" s="63"/>
      <c r="X22" s="102">
        <f t="shared" si="5"/>
        <v>0</v>
      </c>
      <c r="Y22" s="131">
        <f t="shared" si="6"/>
        <v>3.553828025815113</v>
      </c>
    </row>
    <row r="23" spans="1:25" s="42" customFormat="1" ht="21" customHeight="1">
      <c r="A23" s="128">
        <v>4</v>
      </c>
      <c r="B23" s="139" t="s">
        <v>168</v>
      </c>
      <c r="C23" s="114" t="s">
        <v>46</v>
      </c>
      <c r="D23" s="130"/>
      <c r="E23" s="62"/>
      <c r="F23" s="102">
        <f t="shared" si="0"/>
        <v>0</v>
      </c>
      <c r="G23" s="62"/>
      <c r="H23" s="102">
        <f t="shared" si="1"/>
        <v>0</v>
      </c>
      <c r="I23" s="66"/>
      <c r="J23" s="104">
        <f>IF(I23="",0,$I$18*(1.01-(LOG(I23)/LOG($I$19))))</f>
        <v>0</v>
      </c>
      <c r="K23" s="147"/>
      <c r="L23" s="104">
        <f>IF(K23="",0,K18*(1.01-(LOG(K23)/LOG($K$19))))</f>
        <v>0</v>
      </c>
      <c r="M23" s="181"/>
      <c r="N23" s="104">
        <f>IF(M23="",0,M18*(1.01-(LOG(M23)/LOG($M$19))))</f>
        <v>0</v>
      </c>
      <c r="O23" s="106"/>
      <c r="P23" s="104">
        <f>IF(O23="",0,O18*(1.01-(LOG(O23)/LOG($O$19))))</f>
        <v>0</v>
      </c>
      <c r="Q23" s="106"/>
      <c r="R23" s="104">
        <f t="shared" si="2"/>
        <v>0</v>
      </c>
      <c r="S23" s="67">
        <v>6</v>
      </c>
      <c r="T23" s="104">
        <f t="shared" si="3"/>
        <v>0.3180000000000003</v>
      </c>
      <c r="U23" s="63"/>
      <c r="V23" s="102">
        <f t="shared" si="4"/>
        <v>0</v>
      </c>
      <c r="W23" s="63"/>
      <c r="X23" s="102">
        <f t="shared" si="5"/>
        <v>0</v>
      </c>
      <c r="Y23" s="131">
        <f t="shared" si="6"/>
        <v>0.3180000000000003</v>
      </c>
    </row>
    <row r="24" spans="1:25" s="42" customFormat="1" ht="21" customHeight="1">
      <c r="A24" s="132">
        <v>5</v>
      </c>
      <c r="B24" s="64"/>
      <c r="C24" s="44"/>
      <c r="D24" s="65"/>
      <c r="E24" s="62"/>
      <c r="F24" s="102">
        <f t="shared" si="0"/>
        <v>0</v>
      </c>
      <c r="G24" s="62"/>
      <c r="H24" s="102">
        <f t="shared" si="1"/>
        <v>0</v>
      </c>
      <c r="I24" s="66"/>
      <c r="J24" s="104">
        <f t="shared" si="7"/>
        <v>0</v>
      </c>
      <c r="K24" s="147"/>
      <c r="L24" s="104">
        <f>IF(K24="",0,K18*(1.01-(LOG(K24)/LOG($K$19))))</f>
        <v>0</v>
      </c>
      <c r="M24" s="148"/>
      <c r="N24" s="104">
        <f>IF(M24="",0,M18*(1.01-(LOG(M24)/LOG($M$19))))</f>
        <v>0</v>
      </c>
      <c r="O24" s="106"/>
      <c r="P24" s="104">
        <f>IF(O24="",0,O18*(1.01-(LOG(O24)/LOG($O$19))))</f>
        <v>0</v>
      </c>
      <c r="Q24" s="106"/>
      <c r="R24" s="104">
        <f t="shared" si="2"/>
        <v>0</v>
      </c>
      <c r="S24" s="67"/>
      <c r="T24" s="104">
        <f t="shared" si="3"/>
        <v>0</v>
      </c>
      <c r="U24" s="63"/>
      <c r="V24" s="102">
        <f t="shared" si="4"/>
        <v>0</v>
      </c>
      <c r="W24" s="63"/>
      <c r="X24" s="102">
        <f t="shared" si="5"/>
        <v>0</v>
      </c>
      <c r="Y24" s="131">
        <f t="shared" si="6"/>
        <v>0</v>
      </c>
    </row>
    <row r="25" spans="1:25" s="42" customFormat="1" ht="21" customHeight="1">
      <c r="A25" s="128">
        <v>6</v>
      </c>
      <c r="B25" s="64"/>
      <c r="C25" s="44"/>
      <c r="D25" s="65"/>
      <c r="E25" s="62"/>
      <c r="F25" s="102">
        <f t="shared" si="0"/>
        <v>0</v>
      </c>
      <c r="G25" s="62"/>
      <c r="H25" s="102">
        <f t="shared" si="1"/>
        <v>0</v>
      </c>
      <c r="I25" s="66"/>
      <c r="J25" s="104">
        <f t="shared" si="7"/>
        <v>0</v>
      </c>
      <c r="K25" s="147"/>
      <c r="L25" s="104">
        <f>IF(K25="",0,K18*(1.01-(LOG(K25)/LOG($K$19))))</f>
        <v>0</v>
      </c>
      <c r="M25" s="148"/>
      <c r="N25" s="104">
        <f>IF(M25="",0,M18*(1.01-(LOG(M25)/LOG($M$19))))</f>
        <v>0</v>
      </c>
      <c r="O25" s="106"/>
      <c r="P25" s="104">
        <f>IF(O25="",0,O18*(1.01-(LOG(O25)/LOG($O$19))))</f>
        <v>0</v>
      </c>
      <c r="Q25" s="106"/>
      <c r="R25" s="104">
        <f t="shared" si="2"/>
        <v>0</v>
      </c>
      <c r="S25" s="67"/>
      <c r="T25" s="104">
        <f t="shared" si="3"/>
        <v>0</v>
      </c>
      <c r="U25" s="63"/>
      <c r="V25" s="102">
        <f t="shared" si="4"/>
        <v>0</v>
      </c>
      <c r="W25" s="63"/>
      <c r="X25" s="102">
        <f>IF(W25="",0,$W$18*(1.01-(LOG(W25)/LOG($W$19))))</f>
        <v>0</v>
      </c>
      <c r="Y25" s="131">
        <f t="shared" si="6"/>
        <v>0</v>
      </c>
    </row>
    <row r="26" spans="1:25" s="42" customFormat="1" ht="21" customHeight="1">
      <c r="A26" s="132">
        <v>7</v>
      </c>
      <c r="B26" s="139"/>
      <c r="C26" s="114"/>
      <c r="D26" s="130"/>
      <c r="E26" s="62"/>
      <c r="F26" s="102">
        <f t="shared" si="0"/>
        <v>0</v>
      </c>
      <c r="G26" s="62"/>
      <c r="H26" s="102">
        <f t="shared" si="1"/>
        <v>0</v>
      </c>
      <c r="I26" s="66"/>
      <c r="J26" s="104">
        <f>IF(I26="",0,$I$18*(1.01-(LOG(I26)/LOG($I$19))))</f>
        <v>0</v>
      </c>
      <c r="K26" s="147"/>
      <c r="L26" s="104">
        <f>IF(K26="",0,K18*(1.01-(LOG(K26)/LOG($K$19))))</f>
        <v>0</v>
      </c>
      <c r="M26" s="148"/>
      <c r="N26" s="104">
        <f>IF(M26="",0,M18*(1.01-(LOG(M26)/LOG($M$19))))</f>
        <v>0</v>
      </c>
      <c r="O26" s="106"/>
      <c r="P26" s="104">
        <f>IF(O26="",0,O18*(1.01-(LOG(O26)/LOG($O$19))))</f>
        <v>0</v>
      </c>
      <c r="Q26" s="106"/>
      <c r="R26" s="104">
        <f t="shared" si="2"/>
        <v>0</v>
      </c>
      <c r="S26" s="67"/>
      <c r="T26" s="104">
        <f t="shared" si="3"/>
        <v>0</v>
      </c>
      <c r="U26" s="63"/>
      <c r="V26" s="102">
        <f t="shared" si="4"/>
        <v>0</v>
      </c>
      <c r="W26" s="63"/>
      <c r="X26" s="102">
        <f t="shared" si="5"/>
        <v>0</v>
      </c>
      <c r="Y26" s="131">
        <f t="shared" si="6"/>
        <v>0</v>
      </c>
    </row>
    <row r="27" spans="1:25" s="42" customFormat="1" ht="21" customHeight="1">
      <c r="A27" s="128">
        <v>8</v>
      </c>
      <c r="B27" s="139"/>
      <c r="C27" s="114"/>
      <c r="D27" s="130"/>
      <c r="E27" s="62"/>
      <c r="F27" s="102">
        <f t="shared" si="0"/>
        <v>0</v>
      </c>
      <c r="G27" s="62"/>
      <c r="H27" s="102">
        <f t="shared" si="1"/>
        <v>0</v>
      </c>
      <c r="I27" s="66"/>
      <c r="J27" s="104">
        <f t="shared" si="7"/>
        <v>0</v>
      </c>
      <c r="K27" s="147"/>
      <c r="L27" s="104">
        <f>IF(K27="",0,K18*(1.01-(LOG(K27)/LOG($K$19))))</f>
        <v>0</v>
      </c>
      <c r="M27" s="148"/>
      <c r="N27" s="104">
        <f>IF(M27="",0,M18*(1.01-(LOG(M27)/LOG($M$19))))</f>
        <v>0</v>
      </c>
      <c r="O27" s="106"/>
      <c r="P27" s="104">
        <f>IF(O27="",0,O18*(1.01-(LOG(O27)/LOG($O$19))))</f>
        <v>0</v>
      </c>
      <c r="Q27" s="106"/>
      <c r="R27" s="104">
        <f t="shared" si="2"/>
        <v>0</v>
      </c>
      <c r="S27" s="67"/>
      <c r="T27" s="104">
        <f t="shared" si="3"/>
        <v>0</v>
      </c>
      <c r="U27" s="63"/>
      <c r="V27" s="102">
        <f t="shared" si="4"/>
        <v>0</v>
      </c>
      <c r="W27" s="63"/>
      <c r="X27" s="102">
        <f t="shared" si="5"/>
        <v>0</v>
      </c>
      <c r="Y27" s="131">
        <f t="shared" si="6"/>
        <v>0</v>
      </c>
    </row>
    <row r="28" spans="1:25" s="42" customFormat="1" ht="21" customHeight="1" thickBot="1">
      <c r="A28" s="255">
        <v>9</v>
      </c>
      <c r="B28" s="256"/>
      <c r="C28" s="157"/>
      <c r="D28" s="257"/>
      <c r="E28" s="91"/>
      <c r="F28" s="111">
        <f t="shared" si="0"/>
        <v>0</v>
      </c>
      <c r="G28" s="91"/>
      <c r="H28" s="111">
        <f t="shared" si="1"/>
        <v>0</v>
      </c>
      <c r="I28" s="149"/>
      <c r="J28" s="110">
        <f>IF(I28="",0,$I$18*(1.01-(LOG(I28)/LOG($I$19))))</f>
        <v>0</v>
      </c>
      <c r="K28" s="150"/>
      <c r="L28" s="110">
        <f>IF(K28="",0,K18*(1.01-(LOG(K28)/LOG($K$19))))</f>
        <v>0</v>
      </c>
      <c r="M28" s="151"/>
      <c r="N28" s="110">
        <f>IF(M28="",0,M18*(1.01-(LOG(M28)/LOG($M$19))))</f>
        <v>0</v>
      </c>
      <c r="O28" s="112"/>
      <c r="P28" s="110">
        <f>IF(O28="",0,O18*(1.01-(LOG(O28)/LOG($O$19))))</f>
        <v>0</v>
      </c>
      <c r="Q28" s="112"/>
      <c r="R28" s="110">
        <f t="shared" si="2"/>
        <v>0</v>
      </c>
      <c r="S28" s="69"/>
      <c r="T28" s="110">
        <f t="shared" si="3"/>
        <v>0</v>
      </c>
      <c r="U28" s="68"/>
      <c r="V28" s="111">
        <f t="shared" si="4"/>
        <v>0</v>
      </c>
      <c r="W28" s="68"/>
      <c r="X28" s="111">
        <f t="shared" si="5"/>
        <v>0</v>
      </c>
      <c r="Y28" s="137">
        <f t="shared" si="6"/>
        <v>0</v>
      </c>
    </row>
    <row r="29" spans="1:25" s="35" customFormat="1" ht="13.5" customHeight="1" thickTop="1">
      <c r="A29" s="29"/>
      <c r="B29" s="60"/>
      <c r="C29" s="30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2"/>
      <c r="T29" s="33"/>
      <c r="U29" s="32"/>
      <c r="V29" s="33"/>
      <c r="W29" s="34"/>
      <c r="X29" s="34"/>
      <c r="Y29" s="34"/>
    </row>
    <row r="30" spans="3:5" ht="15.75">
      <c r="C30" s="37"/>
      <c r="D30" s="38"/>
      <c r="E30" s="39"/>
    </row>
    <row r="31" spans="3:5" ht="15.75">
      <c r="C31" s="37"/>
      <c r="D31" s="38"/>
      <c r="E31" s="39"/>
    </row>
    <row r="32" spans="3:5" ht="15.75">
      <c r="C32" s="37"/>
      <c r="D32" s="38"/>
      <c r="E32" s="39"/>
    </row>
    <row r="33" spans="3:5" ht="15.75">
      <c r="C33" s="37"/>
      <c r="D33" s="38"/>
      <c r="E33" s="39"/>
    </row>
    <row r="34" spans="3:5" ht="15.75">
      <c r="C34" s="37"/>
      <c r="D34" s="38"/>
      <c r="E34" s="39"/>
    </row>
    <row r="35" spans="3:5" ht="15.75">
      <c r="C35" s="37"/>
      <c r="D35" s="38"/>
      <c r="E35" s="39"/>
    </row>
    <row r="36" spans="3:5" ht="15.75">
      <c r="C36" s="37"/>
      <c r="D36" s="38"/>
      <c r="E36" s="39"/>
    </row>
    <row r="37" spans="3:5" ht="15.75">
      <c r="C37" s="37"/>
      <c r="D37" s="38"/>
      <c r="E37" s="39"/>
    </row>
    <row r="38" spans="3:5" ht="15.75">
      <c r="C38" s="37"/>
      <c r="D38" s="38"/>
      <c r="E38" s="39"/>
    </row>
    <row r="39" spans="3:5" ht="15.75">
      <c r="C39" s="37"/>
      <c r="D39" s="38"/>
      <c r="E39" s="39"/>
    </row>
    <row r="40" spans="3:5" ht="15.75">
      <c r="C40" s="37"/>
      <c r="D40" s="38"/>
      <c r="E40" s="39"/>
    </row>
    <row r="41" spans="3:5" ht="15.75">
      <c r="C41" s="37"/>
      <c r="D41" s="38"/>
      <c r="E41" s="39"/>
    </row>
    <row r="42" spans="3:5" ht="15.75">
      <c r="C42" s="37"/>
      <c r="D42" s="38"/>
      <c r="E42" s="39"/>
    </row>
    <row r="43" spans="3:5" ht="15.75">
      <c r="C43" s="37"/>
      <c r="D43" s="38"/>
      <c r="E43" s="39"/>
    </row>
    <row r="44" spans="3:5" ht="15.75">
      <c r="C44" s="37"/>
      <c r="D44" s="38"/>
      <c r="E44" s="39"/>
    </row>
    <row r="45" spans="3:5" ht="15.75">
      <c r="C45" s="37"/>
      <c r="D45" s="38"/>
      <c r="E45" s="39"/>
    </row>
    <row r="46" spans="3:5" ht="15.75">
      <c r="C46" s="37"/>
      <c r="D46" s="38"/>
      <c r="E46" s="39"/>
    </row>
    <row r="47" spans="3:5" ht="15.75">
      <c r="C47" s="37"/>
      <c r="D47" s="38"/>
      <c r="E47" s="39"/>
    </row>
    <row r="48" spans="3:5" ht="15.75">
      <c r="C48" s="37"/>
      <c r="D48" s="38"/>
      <c r="E48" s="39"/>
    </row>
    <row r="49" spans="3:5" ht="15.75">
      <c r="C49" s="37"/>
      <c r="D49" s="38"/>
      <c r="E49" s="39"/>
    </row>
    <row r="50" spans="3:5" ht="15.75">
      <c r="C50" s="37"/>
      <c r="D50" s="38"/>
      <c r="E50" s="39"/>
    </row>
    <row r="51" spans="3:5" ht="15.75">
      <c r="C51" s="37"/>
      <c r="D51" s="38"/>
      <c r="E51" s="39"/>
    </row>
    <row r="52" spans="3:5" ht="15.75">
      <c r="C52" s="37"/>
      <c r="D52" s="38"/>
      <c r="E52" s="39"/>
    </row>
    <row r="53" spans="3:5" ht="15.75">
      <c r="C53" s="37"/>
      <c r="D53" s="38"/>
      <c r="E53" s="39"/>
    </row>
    <row r="54" spans="3:5" ht="15.75">
      <c r="C54" s="37"/>
      <c r="D54" s="38"/>
      <c r="E54" s="39"/>
    </row>
    <row r="55" spans="3:5" ht="15.75">
      <c r="C55" s="37"/>
      <c r="D55" s="38"/>
      <c r="E55" s="39"/>
    </row>
    <row r="56" spans="3:5" ht="15.75">
      <c r="C56" s="37"/>
      <c r="D56" s="38"/>
      <c r="E56" s="39"/>
    </row>
    <row r="57" spans="3:5" ht="15.75">
      <c r="C57" s="37"/>
      <c r="D57" s="38"/>
      <c r="E57" s="39"/>
    </row>
    <row r="58" spans="3:5" ht="15.75">
      <c r="C58" s="37"/>
      <c r="D58" s="38"/>
      <c r="E58" s="39"/>
    </row>
    <row r="59" spans="3:5" ht="15.75">
      <c r="C59" s="37"/>
      <c r="D59" s="38"/>
      <c r="E59" s="39"/>
    </row>
    <row r="60" spans="3:5" ht="15.75">
      <c r="C60" s="37"/>
      <c r="D60" s="38"/>
      <c r="E60" s="39"/>
    </row>
    <row r="61" spans="3:5" ht="15.75">
      <c r="C61" s="37"/>
      <c r="D61" s="38"/>
      <c r="E61" s="39"/>
    </row>
    <row r="62" spans="3:5" ht="15.75">
      <c r="C62" s="37"/>
      <c r="D62" s="38"/>
      <c r="E62" s="39"/>
    </row>
    <row r="63" spans="3:5" ht="15.75">
      <c r="C63" s="37"/>
      <c r="D63" s="38"/>
      <c r="E63" s="39"/>
    </row>
    <row r="64" spans="3:5" ht="15.75">
      <c r="C64" s="37"/>
      <c r="D64" s="38"/>
      <c r="E64" s="39"/>
    </row>
    <row r="65" spans="3:5" ht="15.75">
      <c r="C65" s="37"/>
      <c r="D65" s="38"/>
      <c r="E65" s="39"/>
    </row>
    <row r="66" spans="3:5" ht="15.75">
      <c r="C66" s="37"/>
      <c r="D66" s="38"/>
      <c r="E66" s="39"/>
    </row>
    <row r="67" spans="3:5" ht="15.75">
      <c r="C67" s="37"/>
      <c r="D67" s="38"/>
      <c r="E67" s="39"/>
    </row>
    <row r="68" spans="3:5" ht="15.75">
      <c r="C68" s="37"/>
      <c r="D68" s="38"/>
      <c r="E68" s="39"/>
    </row>
    <row r="69" spans="3:5" ht="15.75">
      <c r="C69" s="37"/>
      <c r="D69" s="38"/>
      <c r="E69" s="39"/>
    </row>
    <row r="70" spans="3:5" ht="15.75">
      <c r="C70" s="37"/>
      <c r="D70" s="38"/>
      <c r="E70" s="39"/>
    </row>
    <row r="71" spans="3:5" ht="15.75">
      <c r="C71" s="37"/>
      <c r="D71" s="38"/>
      <c r="E71" s="39"/>
    </row>
    <row r="72" spans="3:5" ht="15.75">
      <c r="C72" s="37"/>
      <c r="D72" s="38"/>
      <c r="E72" s="39"/>
    </row>
    <row r="73" spans="3:5" ht="15.75">
      <c r="C73" s="37"/>
      <c r="D73" s="38"/>
      <c r="E73" s="39"/>
    </row>
    <row r="74" spans="3:5" ht="15.75">
      <c r="C74" s="37"/>
      <c r="D74" s="38"/>
      <c r="E74" s="39"/>
    </row>
    <row r="75" spans="3:5" ht="15.75">
      <c r="C75" s="37"/>
      <c r="D75" s="38"/>
      <c r="E75" s="39"/>
    </row>
    <row r="76" spans="3:5" ht="15.75">
      <c r="C76" s="37"/>
      <c r="D76" s="38"/>
      <c r="E76" s="39"/>
    </row>
    <row r="77" spans="3:5" ht="15.75">
      <c r="C77" s="37"/>
      <c r="D77" s="38"/>
      <c r="E77" s="39"/>
    </row>
    <row r="78" spans="3:5" ht="15.75">
      <c r="C78" s="37"/>
      <c r="D78" s="38"/>
      <c r="E78" s="39"/>
    </row>
    <row r="79" spans="3:5" ht="15.75">
      <c r="C79" s="37"/>
      <c r="D79" s="38"/>
      <c r="E79" s="39"/>
    </row>
    <row r="80" spans="3:5" ht="15.75">
      <c r="C80" s="37"/>
      <c r="D80" s="38"/>
      <c r="E80" s="39"/>
    </row>
    <row r="81" spans="3:5" ht="15.75">
      <c r="C81" s="37"/>
      <c r="D81" s="38"/>
      <c r="E81" s="39"/>
    </row>
    <row r="82" spans="3:5" ht="15.75">
      <c r="C82" s="37"/>
      <c r="D82" s="38"/>
      <c r="E82" s="39"/>
    </row>
    <row r="83" spans="3:5" ht="15.75">
      <c r="C83" s="37"/>
      <c r="D83" s="38"/>
      <c r="E83" s="39"/>
    </row>
    <row r="84" spans="3:5" ht="15.75">
      <c r="C84" s="37"/>
      <c r="D84" s="38"/>
      <c r="E84" s="39"/>
    </row>
    <row r="85" spans="3:5" ht="15.75">
      <c r="C85" s="37"/>
      <c r="D85" s="38"/>
      <c r="E85" s="39"/>
    </row>
    <row r="86" spans="3:5" ht="15.75">
      <c r="C86" s="37"/>
      <c r="D86" s="38"/>
      <c r="E86" s="39"/>
    </row>
    <row r="87" spans="3:5" ht="15.75">
      <c r="C87" s="37"/>
      <c r="D87" s="38"/>
      <c r="E87" s="39"/>
    </row>
    <row r="88" spans="3:5" ht="15.75">
      <c r="C88" s="37"/>
      <c r="D88" s="38"/>
      <c r="E88" s="39"/>
    </row>
    <row r="89" spans="3:5" ht="15.75">
      <c r="C89" s="37"/>
      <c r="D89" s="38"/>
      <c r="E89" s="39"/>
    </row>
    <row r="90" spans="3:5" ht="15.75">
      <c r="C90" s="37"/>
      <c r="D90" s="38"/>
      <c r="E90" s="39"/>
    </row>
    <row r="91" spans="3:5" ht="15.75">
      <c r="C91" s="37"/>
      <c r="D91" s="38"/>
      <c r="E91" s="39"/>
    </row>
    <row r="92" spans="3:5" ht="15.75">
      <c r="C92" s="37"/>
      <c r="D92" s="38"/>
      <c r="E92" s="39"/>
    </row>
    <row r="93" spans="3:5" ht="15.75">
      <c r="C93" s="37"/>
      <c r="D93" s="38"/>
      <c r="E93" s="39"/>
    </row>
    <row r="94" spans="3:5" ht="15.75">
      <c r="C94" s="37"/>
      <c r="D94" s="38"/>
      <c r="E94" s="39"/>
    </row>
    <row r="95" spans="3:5" ht="15.75">
      <c r="C95" s="37"/>
      <c r="D95" s="38"/>
      <c r="E95" s="39"/>
    </row>
    <row r="96" spans="3:5" ht="15.75">
      <c r="C96" s="37"/>
      <c r="D96" s="38"/>
      <c r="E96" s="39"/>
    </row>
    <row r="97" spans="3:5" ht="15.75">
      <c r="C97" s="37"/>
      <c r="D97" s="38"/>
      <c r="E97" s="39"/>
    </row>
    <row r="98" spans="3:5" ht="15.75">
      <c r="C98" s="37"/>
      <c r="D98" s="38"/>
      <c r="E98" s="39"/>
    </row>
    <row r="99" spans="3:5" ht="15.75">
      <c r="C99" s="37"/>
      <c r="D99" s="38"/>
      <c r="E99" s="39"/>
    </row>
    <row r="100" spans="3:5" ht="15.75">
      <c r="C100" s="37"/>
      <c r="D100" s="38"/>
      <c r="E100" s="39"/>
    </row>
    <row r="101" spans="3:5" ht="15.75">
      <c r="C101" s="37"/>
      <c r="D101" s="38"/>
      <c r="E101" s="39"/>
    </row>
  </sheetData>
  <sheetProtection/>
  <mergeCells count="56">
    <mergeCell ref="K1:L15"/>
    <mergeCell ref="M1:N15"/>
    <mergeCell ref="O1:P15"/>
    <mergeCell ref="B13:B14"/>
    <mergeCell ref="B15:B16"/>
    <mergeCell ref="E16:F16"/>
    <mergeCell ref="G16:H16"/>
    <mergeCell ref="I16:J16"/>
    <mergeCell ref="E1:F15"/>
    <mergeCell ref="G1:H15"/>
    <mergeCell ref="I1:J15"/>
    <mergeCell ref="W18:X18"/>
    <mergeCell ref="M17:N17"/>
    <mergeCell ref="O17:P17"/>
    <mergeCell ref="S1:T15"/>
    <mergeCell ref="U1:V15"/>
    <mergeCell ref="W1:X15"/>
    <mergeCell ref="M16:N16"/>
    <mergeCell ref="O16:P16"/>
    <mergeCell ref="S16:T16"/>
    <mergeCell ref="K16:L16"/>
    <mergeCell ref="B17:B18"/>
    <mergeCell ref="C17:D17"/>
    <mergeCell ref="E17:F17"/>
    <mergeCell ref="G17:H17"/>
    <mergeCell ref="I17:J17"/>
    <mergeCell ref="K17:L17"/>
    <mergeCell ref="C18:D18"/>
    <mergeCell ref="K18:L18"/>
    <mergeCell ref="E18:F18"/>
    <mergeCell ref="G18:H18"/>
    <mergeCell ref="I18:J18"/>
    <mergeCell ref="S17:T17"/>
    <mergeCell ref="U17:V17"/>
    <mergeCell ref="W17:X17"/>
    <mergeCell ref="O19:P19"/>
    <mergeCell ref="S19:T19"/>
    <mergeCell ref="U19:V19"/>
    <mergeCell ref="M18:N18"/>
    <mergeCell ref="O18:P18"/>
    <mergeCell ref="C19:D19"/>
    <mergeCell ref="E19:F19"/>
    <mergeCell ref="G19:H19"/>
    <mergeCell ref="I19:J19"/>
    <mergeCell ref="K19:L19"/>
    <mergeCell ref="M19:N19"/>
    <mergeCell ref="Q1:R15"/>
    <mergeCell ref="Q16:R16"/>
    <mergeCell ref="Q17:R17"/>
    <mergeCell ref="Q18:R18"/>
    <mergeCell ref="Q19:R19"/>
    <mergeCell ref="W19:X19"/>
    <mergeCell ref="U16:V16"/>
    <mergeCell ref="W16:X16"/>
    <mergeCell ref="S18:T18"/>
    <mergeCell ref="U18:V18"/>
  </mergeCells>
  <printOptions/>
  <pageMargins left="0.7" right="0.7" top="0.75" bottom="0.75" header="0.3" footer="0.3"/>
  <pageSetup fitToHeight="1" fitToWidth="1" horizontalDpi="600" verticalDpi="600" orientation="landscape" paperSize="9" scale="5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Y107"/>
  <sheetViews>
    <sheetView showGridLines="0" zoomScale="68" zoomScaleNormal="68" zoomScalePageLayoutView="0" workbookViewId="0" topLeftCell="A1">
      <selection activeCell="U19" sqref="U19:V19"/>
    </sheetView>
  </sheetViews>
  <sheetFormatPr defaultColWidth="10.28125" defaultRowHeight="15"/>
  <cols>
    <col min="1" max="1" width="7.00390625" style="36" customWidth="1"/>
    <col min="2" max="2" width="31.7109375" style="36" customWidth="1"/>
    <col min="3" max="3" width="24.421875" style="36" customWidth="1"/>
    <col min="4" max="4" width="7.28125" style="36" customWidth="1"/>
    <col min="5" max="5" width="8.8515625" style="40" customWidth="1"/>
    <col min="6" max="6" width="8.8515625" style="36" customWidth="1"/>
    <col min="7" max="8" width="8.8515625" style="36" hidden="1" customWidth="1"/>
    <col min="9" max="24" width="8.8515625" style="36" customWidth="1"/>
    <col min="25" max="25" width="11.7109375" style="36" customWidth="1"/>
    <col min="26" max="16384" width="10.28125" style="36" customWidth="1"/>
  </cols>
  <sheetData>
    <row r="1" spans="3:25" s="28" customFormat="1" ht="11.25" customHeight="1">
      <c r="C1" s="1"/>
      <c r="D1" s="1"/>
      <c r="E1" s="388" t="s">
        <v>39</v>
      </c>
      <c r="F1" s="388"/>
      <c r="G1" s="388" t="s">
        <v>52</v>
      </c>
      <c r="H1" s="388"/>
      <c r="I1" s="443" t="s">
        <v>72</v>
      </c>
      <c r="J1" s="443"/>
      <c r="K1" s="382" t="s">
        <v>58</v>
      </c>
      <c r="L1" s="382"/>
      <c r="M1" s="382" t="s">
        <v>179</v>
      </c>
      <c r="N1" s="382"/>
      <c r="O1" s="382" t="s">
        <v>180</v>
      </c>
      <c r="P1" s="382"/>
      <c r="Q1" s="418" t="s">
        <v>181</v>
      </c>
      <c r="R1" s="419"/>
      <c r="S1" s="443" t="s">
        <v>129</v>
      </c>
      <c r="T1" s="443"/>
      <c r="U1" s="444"/>
      <c r="V1" s="444"/>
      <c r="W1" s="328" t="s">
        <v>182</v>
      </c>
      <c r="X1" s="328"/>
      <c r="Y1" s="61"/>
    </row>
    <row r="2" spans="3:25" s="28" customFormat="1" ht="15">
      <c r="C2" s="1"/>
      <c r="D2" s="1"/>
      <c r="E2" s="388"/>
      <c r="F2" s="388"/>
      <c r="G2" s="388"/>
      <c r="H2" s="388"/>
      <c r="I2" s="443"/>
      <c r="J2" s="443"/>
      <c r="K2" s="382"/>
      <c r="L2" s="382"/>
      <c r="M2" s="382"/>
      <c r="N2" s="382"/>
      <c r="O2" s="382"/>
      <c r="P2" s="382"/>
      <c r="Q2" s="418"/>
      <c r="R2" s="419"/>
      <c r="S2" s="443"/>
      <c r="T2" s="443"/>
      <c r="U2" s="444"/>
      <c r="V2" s="444"/>
      <c r="W2" s="328"/>
      <c r="X2" s="328"/>
      <c r="Y2" s="61"/>
    </row>
    <row r="3" spans="3:25" s="28" customFormat="1" ht="15">
      <c r="C3" s="1"/>
      <c r="D3" s="1"/>
      <c r="E3" s="388"/>
      <c r="F3" s="388"/>
      <c r="G3" s="388"/>
      <c r="H3" s="388"/>
      <c r="I3" s="443"/>
      <c r="J3" s="443"/>
      <c r="K3" s="382"/>
      <c r="L3" s="382"/>
      <c r="M3" s="382"/>
      <c r="N3" s="382"/>
      <c r="O3" s="382"/>
      <c r="P3" s="382"/>
      <c r="Q3" s="418"/>
      <c r="R3" s="419"/>
      <c r="S3" s="443"/>
      <c r="T3" s="443"/>
      <c r="U3" s="444"/>
      <c r="V3" s="444"/>
      <c r="W3" s="328"/>
      <c r="X3" s="328"/>
      <c r="Y3" s="61"/>
    </row>
    <row r="4" spans="3:25" s="28" customFormat="1" ht="15">
      <c r="C4" s="1"/>
      <c r="D4" s="1"/>
      <c r="E4" s="388"/>
      <c r="F4" s="388"/>
      <c r="G4" s="388"/>
      <c r="H4" s="388"/>
      <c r="I4" s="443"/>
      <c r="J4" s="443"/>
      <c r="K4" s="382"/>
      <c r="L4" s="382"/>
      <c r="M4" s="382"/>
      <c r="N4" s="382"/>
      <c r="O4" s="382"/>
      <c r="P4" s="382"/>
      <c r="Q4" s="418"/>
      <c r="R4" s="419"/>
      <c r="S4" s="443"/>
      <c r="T4" s="443"/>
      <c r="U4" s="444"/>
      <c r="V4" s="444"/>
      <c r="W4" s="328"/>
      <c r="X4" s="328"/>
      <c r="Y4" s="61"/>
    </row>
    <row r="5" spans="3:25" s="28" customFormat="1" ht="15">
      <c r="C5" s="1"/>
      <c r="D5" s="1"/>
      <c r="E5" s="388"/>
      <c r="F5" s="388"/>
      <c r="G5" s="388"/>
      <c r="H5" s="388"/>
      <c r="I5" s="443"/>
      <c r="J5" s="443"/>
      <c r="K5" s="382"/>
      <c r="L5" s="382"/>
      <c r="M5" s="382"/>
      <c r="N5" s="382"/>
      <c r="O5" s="382"/>
      <c r="P5" s="382"/>
      <c r="Q5" s="418"/>
      <c r="R5" s="419"/>
      <c r="S5" s="443"/>
      <c r="T5" s="443"/>
      <c r="U5" s="444"/>
      <c r="V5" s="444"/>
      <c r="W5" s="328"/>
      <c r="X5" s="328"/>
      <c r="Y5" s="61"/>
    </row>
    <row r="6" spans="3:25" s="28" customFormat="1" ht="15">
      <c r="C6" s="1"/>
      <c r="D6" s="1"/>
      <c r="E6" s="388"/>
      <c r="F6" s="388"/>
      <c r="G6" s="388"/>
      <c r="H6" s="388"/>
      <c r="I6" s="443"/>
      <c r="J6" s="443"/>
      <c r="K6" s="382"/>
      <c r="L6" s="382"/>
      <c r="M6" s="382"/>
      <c r="N6" s="382"/>
      <c r="O6" s="382"/>
      <c r="P6" s="382"/>
      <c r="Q6" s="418"/>
      <c r="R6" s="419"/>
      <c r="S6" s="443"/>
      <c r="T6" s="443"/>
      <c r="U6" s="444"/>
      <c r="V6" s="444"/>
      <c r="W6" s="328"/>
      <c r="X6" s="328"/>
      <c r="Y6" s="61"/>
    </row>
    <row r="7" spans="3:25" s="28" customFormat="1" ht="15">
      <c r="C7" s="1"/>
      <c r="D7" s="1"/>
      <c r="E7" s="388"/>
      <c r="F7" s="388"/>
      <c r="G7" s="388"/>
      <c r="H7" s="388"/>
      <c r="I7" s="443"/>
      <c r="J7" s="443"/>
      <c r="K7" s="382"/>
      <c r="L7" s="382"/>
      <c r="M7" s="382"/>
      <c r="N7" s="382"/>
      <c r="O7" s="382"/>
      <c r="P7" s="382"/>
      <c r="Q7" s="418"/>
      <c r="R7" s="419"/>
      <c r="S7" s="443"/>
      <c r="T7" s="443"/>
      <c r="U7" s="444"/>
      <c r="V7" s="444"/>
      <c r="W7" s="328"/>
      <c r="X7" s="328"/>
      <c r="Y7" s="61"/>
    </row>
    <row r="8" spans="3:25" s="28" customFormat="1" ht="15">
      <c r="C8" s="1"/>
      <c r="D8" s="1"/>
      <c r="E8" s="388"/>
      <c r="F8" s="388"/>
      <c r="G8" s="388"/>
      <c r="H8" s="388"/>
      <c r="I8" s="443"/>
      <c r="J8" s="443"/>
      <c r="K8" s="382"/>
      <c r="L8" s="382"/>
      <c r="M8" s="382"/>
      <c r="N8" s="382"/>
      <c r="O8" s="382"/>
      <c r="P8" s="382"/>
      <c r="Q8" s="418"/>
      <c r="R8" s="419"/>
      <c r="S8" s="443"/>
      <c r="T8" s="443"/>
      <c r="U8" s="444"/>
      <c r="V8" s="444"/>
      <c r="W8" s="328"/>
      <c r="X8" s="328"/>
      <c r="Y8" s="61"/>
    </row>
    <row r="9" spans="3:25" s="28" customFormat="1" ht="15.75">
      <c r="C9" s="1"/>
      <c r="D9" s="1"/>
      <c r="E9" s="388"/>
      <c r="F9" s="388"/>
      <c r="G9" s="388"/>
      <c r="H9" s="388"/>
      <c r="I9" s="443"/>
      <c r="J9" s="443"/>
      <c r="K9" s="382"/>
      <c r="L9" s="382"/>
      <c r="M9" s="382"/>
      <c r="N9" s="382"/>
      <c r="O9" s="382"/>
      <c r="P9" s="382"/>
      <c r="Q9" s="418"/>
      <c r="R9" s="419"/>
      <c r="S9" s="443"/>
      <c r="T9" s="443"/>
      <c r="U9" s="444"/>
      <c r="V9" s="444"/>
      <c r="W9" s="328"/>
      <c r="X9" s="328"/>
      <c r="Y9" s="61"/>
    </row>
    <row r="10" spans="3:25" s="28" customFormat="1" ht="15.75">
      <c r="C10" s="1"/>
      <c r="D10" s="1"/>
      <c r="E10" s="388"/>
      <c r="F10" s="388"/>
      <c r="G10" s="388"/>
      <c r="H10" s="388"/>
      <c r="I10" s="443"/>
      <c r="J10" s="443"/>
      <c r="K10" s="382"/>
      <c r="L10" s="382"/>
      <c r="M10" s="382"/>
      <c r="N10" s="382"/>
      <c r="O10" s="382"/>
      <c r="P10" s="382"/>
      <c r="Q10" s="418"/>
      <c r="R10" s="419"/>
      <c r="S10" s="443"/>
      <c r="T10" s="443"/>
      <c r="U10" s="444"/>
      <c r="V10" s="444"/>
      <c r="W10" s="328"/>
      <c r="X10" s="328"/>
      <c r="Y10" s="61"/>
    </row>
    <row r="11" spans="3:25" s="28" customFormat="1" ht="15.75">
      <c r="C11" s="1"/>
      <c r="D11" s="1"/>
      <c r="E11" s="388"/>
      <c r="F11" s="388"/>
      <c r="G11" s="388"/>
      <c r="H11" s="388"/>
      <c r="I11" s="443"/>
      <c r="J11" s="443"/>
      <c r="K11" s="382"/>
      <c r="L11" s="382"/>
      <c r="M11" s="382"/>
      <c r="N11" s="382"/>
      <c r="O11" s="382"/>
      <c r="P11" s="382"/>
      <c r="Q11" s="418"/>
      <c r="R11" s="419"/>
      <c r="S11" s="443"/>
      <c r="T11" s="443"/>
      <c r="U11" s="444"/>
      <c r="V11" s="444"/>
      <c r="W11" s="328"/>
      <c r="X11" s="328"/>
      <c r="Y11" s="61"/>
    </row>
    <row r="12" spans="3:25" s="28" customFormat="1" ht="15.75">
      <c r="C12" s="11"/>
      <c r="D12" s="1"/>
      <c r="E12" s="388"/>
      <c r="F12" s="388"/>
      <c r="G12" s="388"/>
      <c r="H12" s="388"/>
      <c r="I12" s="443"/>
      <c r="J12" s="443"/>
      <c r="K12" s="382"/>
      <c r="L12" s="382"/>
      <c r="M12" s="382"/>
      <c r="N12" s="382"/>
      <c r="O12" s="382"/>
      <c r="P12" s="382"/>
      <c r="Q12" s="418"/>
      <c r="R12" s="419"/>
      <c r="S12" s="443"/>
      <c r="T12" s="443"/>
      <c r="U12" s="444"/>
      <c r="V12" s="444"/>
      <c r="W12" s="328"/>
      <c r="X12" s="328"/>
      <c r="Y12" s="61"/>
    </row>
    <row r="13" spans="2:25" s="28" customFormat="1" ht="15.75">
      <c r="B13" s="412" t="s">
        <v>13</v>
      </c>
      <c r="C13" s="11"/>
      <c r="D13" s="1"/>
      <c r="E13" s="388"/>
      <c r="F13" s="388"/>
      <c r="G13" s="388"/>
      <c r="H13" s="388"/>
      <c r="I13" s="443"/>
      <c r="J13" s="443"/>
      <c r="K13" s="382"/>
      <c r="L13" s="382"/>
      <c r="M13" s="382"/>
      <c r="N13" s="382"/>
      <c r="O13" s="382"/>
      <c r="P13" s="382"/>
      <c r="Q13" s="418"/>
      <c r="R13" s="419"/>
      <c r="S13" s="443"/>
      <c r="T13" s="443"/>
      <c r="U13" s="444"/>
      <c r="V13" s="444"/>
      <c r="W13" s="328"/>
      <c r="X13" s="328"/>
      <c r="Y13" s="61"/>
    </row>
    <row r="14" spans="2:25" s="28" customFormat="1" ht="15.75">
      <c r="B14" s="413"/>
      <c r="C14" s="74">
        <v>2003</v>
      </c>
      <c r="D14" s="1"/>
      <c r="E14" s="388"/>
      <c r="F14" s="388"/>
      <c r="G14" s="388"/>
      <c r="H14" s="388"/>
      <c r="I14" s="443"/>
      <c r="J14" s="443"/>
      <c r="K14" s="382"/>
      <c r="L14" s="382"/>
      <c r="M14" s="382"/>
      <c r="N14" s="382"/>
      <c r="O14" s="382"/>
      <c r="P14" s="382"/>
      <c r="Q14" s="418"/>
      <c r="R14" s="419"/>
      <c r="S14" s="443"/>
      <c r="T14" s="443"/>
      <c r="U14" s="444"/>
      <c r="V14" s="444"/>
      <c r="W14" s="328"/>
      <c r="X14" s="328"/>
      <c r="Y14" s="61"/>
    </row>
    <row r="15" spans="2:25" s="79" customFormat="1" ht="16.5" thickBot="1">
      <c r="B15" s="414" t="s">
        <v>12</v>
      </c>
      <c r="C15" s="74">
        <v>2004</v>
      </c>
      <c r="D15" s="13"/>
      <c r="E15" s="388"/>
      <c r="F15" s="388"/>
      <c r="G15" s="388"/>
      <c r="H15" s="388"/>
      <c r="I15" s="443"/>
      <c r="J15" s="443"/>
      <c r="K15" s="383"/>
      <c r="L15" s="383"/>
      <c r="M15" s="383"/>
      <c r="N15" s="383"/>
      <c r="O15" s="383"/>
      <c r="P15" s="383"/>
      <c r="Q15" s="420"/>
      <c r="R15" s="421"/>
      <c r="S15" s="443"/>
      <c r="T15" s="443"/>
      <c r="U15" s="444"/>
      <c r="V15" s="444"/>
      <c r="W15" s="328"/>
      <c r="X15" s="328"/>
      <c r="Y15" s="61"/>
    </row>
    <row r="16" spans="2:25" s="79" customFormat="1" ht="15" customHeight="1" thickTop="1">
      <c r="B16" s="414"/>
      <c r="C16" s="74">
        <v>2005</v>
      </c>
      <c r="D16" s="13"/>
      <c r="E16" s="384" t="s">
        <v>37</v>
      </c>
      <c r="F16" s="385"/>
      <c r="G16" s="385" t="s">
        <v>53</v>
      </c>
      <c r="H16" s="385"/>
      <c r="I16" s="367" t="s">
        <v>150</v>
      </c>
      <c r="J16" s="367"/>
      <c r="K16" s="376" t="s">
        <v>185</v>
      </c>
      <c r="L16" s="376"/>
      <c r="M16" s="376" t="s">
        <v>184</v>
      </c>
      <c r="N16" s="376"/>
      <c r="O16" s="376" t="s">
        <v>186</v>
      </c>
      <c r="P16" s="376"/>
      <c r="Q16" s="398" t="s">
        <v>187</v>
      </c>
      <c r="R16" s="399"/>
      <c r="S16" s="367" t="s">
        <v>151</v>
      </c>
      <c r="T16" s="367"/>
      <c r="U16" s="367" t="s">
        <v>38</v>
      </c>
      <c r="V16" s="367"/>
      <c r="W16" s="415" t="s">
        <v>11</v>
      </c>
      <c r="X16" s="415"/>
      <c r="Y16" s="83"/>
    </row>
    <row r="17" spans="2:25" s="80" customFormat="1" ht="15.75" customHeight="1">
      <c r="B17" s="335" t="s">
        <v>116</v>
      </c>
      <c r="C17" s="391" t="s">
        <v>2</v>
      </c>
      <c r="D17" s="406"/>
      <c r="E17" s="369">
        <v>44942</v>
      </c>
      <c r="F17" s="370"/>
      <c r="G17" s="452">
        <v>44485</v>
      </c>
      <c r="H17" s="452"/>
      <c r="I17" s="357"/>
      <c r="J17" s="357"/>
      <c r="K17" s="371">
        <v>44878</v>
      </c>
      <c r="L17" s="371"/>
      <c r="M17" s="371">
        <v>44969</v>
      </c>
      <c r="N17" s="371"/>
      <c r="O17" s="371">
        <v>45004</v>
      </c>
      <c r="P17" s="371"/>
      <c r="Q17" s="400">
        <v>45053</v>
      </c>
      <c r="R17" s="401"/>
      <c r="S17" s="357">
        <v>44940</v>
      </c>
      <c r="T17" s="357"/>
      <c r="U17" s="357"/>
      <c r="V17" s="357"/>
      <c r="W17" s="350">
        <v>45081</v>
      </c>
      <c r="X17" s="350"/>
      <c r="Y17" s="84" t="s">
        <v>1</v>
      </c>
    </row>
    <row r="18" spans="2:25" s="79" customFormat="1" ht="18" customHeight="1">
      <c r="B18" s="336"/>
      <c r="C18" s="352" t="s">
        <v>3</v>
      </c>
      <c r="D18" s="407"/>
      <c r="E18" s="360">
        <f>30*(1+(E19/100))</f>
        <v>64.5</v>
      </c>
      <c r="F18" s="361"/>
      <c r="G18" s="361">
        <f>30*(1+(G19/100))</f>
        <v>64.80000000000001</v>
      </c>
      <c r="H18" s="361"/>
      <c r="I18" s="368">
        <f>30*(1+(I19/100))</f>
        <v>30</v>
      </c>
      <c r="J18" s="368"/>
      <c r="K18" s="362">
        <f>30*(1+(K19/100))</f>
        <v>30</v>
      </c>
      <c r="L18" s="362"/>
      <c r="M18" s="362">
        <f>30*(1+(M19/100))</f>
        <v>30</v>
      </c>
      <c r="N18" s="362"/>
      <c r="O18" s="362">
        <f>30*(1+(O19/100))</f>
        <v>30</v>
      </c>
      <c r="P18" s="362"/>
      <c r="Q18" s="416">
        <f>30*(1+(Q19/100))</f>
        <v>30</v>
      </c>
      <c r="R18" s="417"/>
      <c r="S18" s="405">
        <f>30*(1+(S19/100))</f>
        <v>30</v>
      </c>
      <c r="T18" s="405"/>
      <c r="U18" s="368">
        <f>50*(1+(U19/100))</f>
        <v>50</v>
      </c>
      <c r="V18" s="368"/>
      <c r="W18" s="351">
        <f>180*(1+(W19/100))</f>
        <v>180</v>
      </c>
      <c r="X18" s="351"/>
      <c r="Y18" s="85"/>
    </row>
    <row r="19" spans="1:25" s="79" customFormat="1" ht="21.75" customHeight="1" thickBot="1">
      <c r="A19" s="18"/>
      <c r="B19" s="18"/>
      <c r="C19" s="407" t="s">
        <v>4</v>
      </c>
      <c r="D19" s="407"/>
      <c r="E19" s="404">
        <v>115</v>
      </c>
      <c r="F19" s="393"/>
      <c r="G19" s="393">
        <v>116</v>
      </c>
      <c r="H19" s="393"/>
      <c r="I19" s="393"/>
      <c r="J19" s="393"/>
      <c r="K19" s="393"/>
      <c r="L19" s="393"/>
      <c r="M19" s="393"/>
      <c r="N19" s="393"/>
      <c r="O19" s="393"/>
      <c r="P19" s="393"/>
      <c r="Q19" s="402"/>
      <c r="R19" s="403"/>
      <c r="S19" s="393"/>
      <c r="T19" s="393"/>
      <c r="U19" s="393"/>
      <c r="V19" s="393"/>
      <c r="W19" s="411"/>
      <c r="X19" s="411"/>
      <c r="Y19" s="246"/>
    </row>
    <row r="20" spans="1:25" s="42" customFormat="1" ht="21" customHeight="1" thickTop="1">
      <c r="A20" s="125">
        <v>1</v>
      </c>
      <c r="B20" s="138"/>
      <c r="C20" s="113"/>
      <c r="D20" s="126"/>
      <c r="E20" s="81"/>
      <c r="F20" s="96">
        <f>IF(E20="",0,$E$18*(1.01-(LOG(E20)/LOG($E$19))))</f>
        <v>0</v>
      </c>
      <c r="G20" s="81">
        <v>103</v>
      </c>
      <c r="H20" s="96">
        <f>IF(G20="",0,$G$18*(1.01-(LOG(G20)/LOG($G$19))))</f>
        <v>2.2682923762385676</v>
      </c>
      <c r="I20" s="146"/>
      <c r="J20" s="98">
        <f>IF(I20="",0,$I$18*(1.01-(LOG(I20)/LOG($I$19))))</f>
        <v>0</v>
      </c>
      <c r="K20" s="247"/>
      <c r="L20" s="98">
        <f>IF(K20="",0,$K$18*(1.01-(LOG(K20)/LOG($K$19))))</f>
        <v>0</v>
      </c>
      <c r="M20" s="217"/>
      <c r="N20" s="98">
        <f>IF(M20="",0,$M$18*(1.01-(LOG(M20)/LOG($M$19))))</f>
        <v>0</v>
      </c>
      <c r="O20" s="251"/>
      <c r="P20" s="98">
        <f>IF(O20="",0,$O$18*(1.01-(LOG(O20)/LOG($O$19))))</f>
        <v>0</v>
      </c>
      <c r="Q20" s="251"/>
      <c r="R20" s="98">
        <f>IF(Q20="",0,$Q$18*(1.01-(LOG(Q20)/LOG($Q$19))))</f>
        <v>0</v>
      </c>
      <c r="S20" s="88"/>
      <c r="T20" s="98">
        <f>IF(S20="",0,$S$18*(1.01-(LOG(S20)/LOG($S$19))))</f>
        <v>0</v>
      </c>
      <c r="U20" s="82"/>
      <c r="V20" s="96">
        <f>IF(U20="",0,$U$18*(1.01-(LOG(U20)/LOG($U$19))))</f>
        <v>0</v>
      </c>
      <c r="W20" s="82"/>
      <c r="X20" s="96">
        <f>IF(W20="",0,$W$18*(1.01-(LOG(W20)/LOG($W$19))))</f>
        <v>0</v>
      </c>
      <c r="Y20" s="127">
        <f>F20+J20+L20+P20+R20+X20+N20+T20+V20</f>
        <v>0</v>
      </c>
    </row>
    <row r="21" spans="1:25" s="42" customFormat="1" ht="21" customHeight="1">
      <c r="A21" s="128">
        <v>2</v>
      </c>
      <c r="B21" s="139"/>
      <c r="C21" s="114"/>
      <c r="D21" s="130"/>
      <c r="E21" s="62"/>
      <c r="F21" s="102">
        <f>IF(E21="",0,$E$18*(1.01-(LOG(E21)/LOG($E$19))))</f>
        <v>0</v>
      </c>
      <c r="G21" s="62"/>
      <c r="H21" s="102">
        <f>IF(G21="",0,$G$18*(1.01-(LOG(G21)/LOG($G$19))))</f>
        <v>0</v>
      </c>
      <c r="I21" s="66"/>
      <c r="J21" s="104">
        <f aca="true" t="shared" si="0" ref="J21:J33">IF(I21="",0,$I$18*(1.01-(LOG(I21)/LOG($I$19))))</f>
        <v>0</v>
      </c>
      <c r="K21" s="147"/>
      <c r="L21" s="104">
        <f>IF(K21="",0,$K$18*(1.01-(LOG(K21)/LOG($K$19))))</f>
        <v>0</v>
      </c>
      <c r="M21" s="209"/>
      <c r="N21" s="104">
        <f>IF(M21="",0,$M$18*(1.01-(LOG(M21)/LOG($M$19))))</f>
        <v>0</v>
      </c>
      <c r="O21" s="252"/>
      <c r="P21" s="104">
        <f>IF(O21="",0,$O$18*(1.01-(LOG(O21)/LOG($O$19))))</f>
        <v>0</v>
      </c>
      <c r="Q21" s="252"/>
      <c r="R21" s="104">
        <f aca="true" t="shared" si="1" ref="R21:R33">IF(Q21="",0,$Q$18*(1.01-(LOG(Q21)/LOG($Q$19))))</f>
        <v>0</v>
      </c>
      <c r="S21" s="67"/>
      <c r="T21" s="104">
        <f>IF(S21="",0,$S$18*(1.01-(LOG(S21)/LOG($S$19))))</f>
        <v>0</v>
      </c>
      <c r="U21" s="63"/>
      <c r="V21" s="102">
        <f>IF(U21="",0,$U$18*(1.01-(LOG(U21)/LOG($U$19))))</f>
        <v>0</v>
      </c>
      <c r="W21" s="63"/>
      <c r="X21" s="102">
        <f>IF(W21="",0,$W$18*(1.01-(LOG(W21)/LOG($W$19))))</f>
        <v>0</v>
      </c>
      <c r="Y21" s="131">
        <f>F21+J21+L21+P21+R21+X21+N21+T21+V21</f>
        <v>0</v>
      </c>
    </row>
    <row r="22" spans="1:25" s="42" customFormat="1" ht="21" customHeight="1">
      <c r="A22" s="132">
        <v>3</v>
      </c>
      <c r="B22" s="139"/>
      <c r="C22" s="114"/>
      <c r="D22" s="130"/>
      <c r="E22" s="62"/>
      <c r="F22" s="102">
        <f>IF(E22="",0,$E$18*(1.01-(LOG(E22)/LOG($E$19))))</f>
        <v>0</v>
      </c>
      <c r="G22" s="62"/>
      <c r="H22" s="102">
        <f>IF(G22="",0,$G$18*(1.01-(LOG(G22)/LOG($G$19))))</f>
        <v>0</v>
      </c>
      <c r="I22" s="66"/>
      <c r="J22" s="104">
        <f t="shared" si="0"/>
        <v>0</v>
      </c>
      <c r="K22" s="147"/>
      <c r="L22" s="104">
        <f>IF(K22="",0,$K$18*(1.01-(LOG(K22)/LOG($K$19))))</f>
        <v>0</v>
      </c>
      <c r="M22" s="209"/>
      <c r="N22" s="104">
        <f aca="true" t="shared" si="2" ref="N22:N33">IF(M22="",0,$M$18*(1.01-(LOG(M22)/LOG($M$19))))</f>
        <v>0</v>
      </c>
      <c r="O22" s="252"/>
      <c r="P22" s="104">
        <f aca="true" t="shared" si="3" ref="P22:P33">IF(O22="",0,$O$18*(1.01-(LOG(O22)/LOG($O$19))))</f>
        <v>0</v>
      </c>
      <c r="Q22" s="252"/>
      <c r="R22" s="104">
        <f t="shared" si="1"/>
        <v>0</v>
      </c>
      <c r="S22" s="67"/>
      <c r="T22" s="104">
        <f>IF(S22="",0,$S$18*(1.01-(LOG(S22)/LOG($S$19))))</f>
        <v>0</v>
      </c>
      <c r="U22" s="63"/>
      <c r="V22" s="102">
        <f>IF(U22="",0,$U$18*(1.01-(LOG(U22)/LOG($U$19))))</f>
        <v>0</v>
      </c>
      <c r="W22" s="63"/>
      <c r="X22" s="102">
        <f>IF(W22="",0,$W$18*(1.01-(LOG(W22)/LOG($W$19))))</f>
        <v>0</v>
      </c>
      <c r="Y22" s="131">
        <f aca="true" t="shared" si="4" ref="Y22:Y33">F22+J22+L22+P22+R22+X22+N22+T22+V22</f>
        <v>0</v>
      </c>
    </row>
    <row r="23" spans="1:25" s="42" customFormat="1" ht="21" customHeight="1">
      <c r="A23" s="128">
        <v>4</v>
      </c>
      <c r="B23" s="139"/>
      <c r="C23" s="114"/>
      <c r="D23" s="130"/>
      <c r="E23" s="62"/>
      <c r="F23" s="102">
        <f>IF(E23="",0,$E$18*(1.01-(LOG(E23)/LOG($E$19))))</f>
        <v>0</v>
      </c>
      <c r="G23" s="62"/>
      <c r="H23" s="102">
        <f>IF(G23="",0,$G$18*(1.01-(LOG(G23)/LOG($G$19))))</f>
        <v>0</v>
      </c>
      <c r="I23" s="66"/>
      <c r="J23" s="104">
        <f t="shared" si="0"/>
        <v>0</v>
      </c>
      <c r="K23" s="147"/>
      <c r="L23" s="104">
        <f aca="true" t="shared" si="5" ref="L23:L33">IF(K23="",0,$K$18*(1.01-(LOG(K23)/LOG($K$19))))</f>
        <v>0</v>
      </c>
      <c r="M23" s="209"/>
      <c r="N23" s="104">
        <f t="shared" si="2"/>
        <v>0</v>
      </c>
      <c r="O23" s="252"/>
      <c r="P23" s="104">
        <f t="shared" si="3"/>
        <v>0</v>
      </c>
      <c r="Q23" s="252"/>
      <c r="R23" s="104">
        <f>IF(Q23="",0,$Q$18*(1.01-(LOG(Q23)/LOG($Q$19))))</f>
        <v>0</v>
      </c>
      <c r="S23" s="67"/>
      <c r="T23" s="104">
        <f>IF(S23="",0,$S$18*(1.01-(LOG(S23)/LOG($S$19))))</f>
        <v>0</v>
      </c>
      <c r="U23" s="63"/>
      <c r="V23" s="102">
        <f>IF(U23="",0,$U$18*(1.01-(LOG(U23)/LOG($U$19))))</f>
        <v>0</v>
      </c>
      <c r="W23" s="63"/>
      <c r="X23" s="102">
        <f>IF(W23="",0,$W$18*(1.01-(LOG(W23)/LOG($W$19))))</f>
        <v>0</v>
      </c>
      <c r="Y23" s="131">
        <f t="shared" si="4"/>
        <v>0</v>
      </c>
    </row>
    <row r="24" spans="1:25" s="42" customFormat="1" ht="21" customHeight="1">
      <c r="A24" s="132">
        <v>5</v>
      </c>
      <c r="B24" s="64"/>
      <c r="C24" s="44"/>
      <c r="D24" s="65"/>
      <c r="E24" s="62"/>
      <c r="F24" s="102">
        <f aca="true" t="shared" si="6" ref="F24:F33">IF(E24="",0,$E$18*(1.01-(LOG(E24)/LOG($E$19))))</f>
        <v>0</v>
      </c>
      <c r="G24" s="62"/>
      <c r="H24" s="102">
        <f aca="true" t="shared" si="7" ref="H24:H33">IF(G24="",0,$G$18*(1.01-(LOG(G24)/LOG($G$19))))</f>
        <v>0</v>
      </c>
      <c r="I24" s="66"/>
      <c r="J24" s="104">
        <f>IF(I24="",0,$I$18*(1.01-(LOG(I24)/LOG($I$19))))</f>
        <v>0</v>
      </c>
      <c r="K24" s="147"/>
      <c r="L24" s="104">
        <f>IF(K24="",0,$K$18*(1.01-(LOG(K24)/LOG($K$19))))</f>
        <v>0</v>
      </c>
      <c r="M24" s="219"/>
      <c r="N24" s="104">
        <f t="shared" si="2"/>
        <v>0</v>
      </c>
      <c r="O24" s="252"/>
      <c r="P24" s="104">
        <f t="shared" si="3"/>
        <v>0</v>
      </c>
      <c r="Q24" s="252"/>
      <c r="R24" s="104">
        <f t="shared" si="1"/>
        <v>0</v>
      </c>
      <c r="S24" s="67"/>
      <c r="T24" s="104">
        <f aca="true" t="shared" si="8" ref="T24:T33">IF(S24="",0,$S$18*(1.01-(LOG(S24)/LOG($S$19))))</f>
        <v>0</v>
      </c>
      <c r="U24" s="63"/>
      <c r="V24" s="102">
        <f>IF(U24="",0,$U$18*(1.01-(LOG(U24)/LOG($U$19))))</f>
        <v>0</v>
      </c>
      <c r="W24" s="63"/>
      <c r="X24" s="102">
        <f aca="true" t="shared" si="9" ref="X24:X33">IF(W24="",0,$W$18*(1.01-(LOG(W24)/LOG($W$19))))</f>
        <v>0</v>
      </c>
      <c r="Y24" s="131">
        <f t="shared" si="4"/>
        <v>0</v>
      </c>
    </row>
    <row r="25" spans="1:25" s="42" customFormat="1" ht="21" customHeight="1">
      <c r="A25" s="128">
        <v>6</v>
      </c>
      <c r="B25" s="64"/>
      <c r="C25" s="44"/>
      <c r="D25" s="65"/>
      <c r="E25" s="62"/>
      <c r="F25" s="102">
        <f t="shared" si="6"/>
        <v>0</v>
      </c>
      <c r="G25" s="62"/>
      <c r="H25" s="102">
        <f t="shared" si="7"/>
        <v>0</v>
      </c>
      <c r="I25" s="66"/>
      <c r="J25" s="104">
        <f t="shared" si="0"/>
        <v>0</v>
      </c>
      <c r="K25" s="147"/>
      <c r="L25" s="104">
        <f t="shared" si="5"/>
        <v>0</v>
      </c>
      <c r="M25" s="219"/>
      <c r="N25" s="104">
        <f t="shared" si="2"/>
        <v>0</v>
      </c>
      <c r="O25" s="252"/>
      <c r="P25" s="104">
        <f t="shared" si="3"/>
        <v>0</v>
      </c>
      <c r="Q25" s="252"/>
      <c r="R25" s="104">
        <f t="shared" si="1"/>
        <v>0</v>
      </c>
      <c r="S25" s="67"/>
      <c r="T25" s="104">
        <f>IF(S25="",0,$S$18*(1.01-(LOG(S25)/LOG($S$19))))</f>
        <v>0</v>
      </c>
      <c r="U25" s="63"/>
      <c r="V25" s="102">
        <f aca="true" t="shared" si="10" ref="V25:V33">IF(U25="",0,$U$18*(1.01-(LOG(U25)/LOG($U$19))))</f>
        <v>0</v>
      </c>
      <c r="W25" s="63"/>
      <c r="X25" s="102">
        <f t="shared" si="9"/>
        <v>0</v>
      </c>
      <c r="Y25" s="131">
        <f t="shared" si="4"/>
        <v>0</v>
      </c>
    </row>
    <row r="26" spans="1:25" s="42" customFormat="1" ht="21" customHeight="1">
      <c r="A26" s="132">
        <v>7</v>
      </c>
      <c r="B26" s="139"/>
      <c r="C26" s="114"/>
      <c r="D26" s="130"/>
      <c r="E26" s="62"/>
      <c r="F26" s="102">
        <f t="shared" si="6"/>
        <v>0</v>
      </c>
      <c r="G26" s="62"/>
      <c r="H26" s="102">
        <f t="shared" si="7"/>
        <v>0</v>
      </c>
      <c r="I26" s="66"/>
      <c r="J26" s="104">
        <f t="shared" si="0"/>
        <v>0</v>
      </c>
      <c r="K26" s="147"/>
      <c r="L26" s="104">
        <f t="shared" si="5"/>
        <v>0</v>
      </c>
      <c r="M26" s="219"/>
      <c r="N26" s="104">
        <f>IF(M26="",0,$M$18*(1.01-(LOG(M26)/LOG($M$19))))</f>
        <v>0</v>
      </c>
      <c r="O26" s="252"/>
      <c r="P26" s="104">
        <f>IF(O26="",0,$O$18*(1.01-(LOG(O26)/LOG($O$19))))</f>
        <v>0</v>
      </c>
      <c r="Q26" s="252"/>
      <c r="R26" s="104">
        <f t="shared" si="1"/>
        <v>0</v>
      </c>
      <c r="S26" s="67"/>
      <c r="T26" s="104">
        <f t="shared" si="8"/>
        <v>0</v>
      </c>
      <c r="U26" s="63"/>
      <c r="V26" s="102">
        <f t="shared" si="10"/>
        <v>0</v>
      </c>
      <c r="W26" s="63"/>
      <c r="X26" s="102">
        <f t="shared" si="9"/>
        <v>0</v>
      </c>
      <c r="Y26" s="131">
        <f t="shared" si="4"/>
        <v>0</v>
      </c>
    </row>
    <row r="27" spans="1:25" s="42" customFormat="1" ht="21" customHeight="1">
      <c r="A27" s="128">
        <v>8</v>
      </c>
      <c r="B27" s="139"/>
      <c r="C27" s="114"/>
      <c r="D27" s="130"/>
      <c r="E27" s="62"/>
      <c r="F27" s="102">
        <f t="shared" si="6"/>
        <v>0</v>
      </c>
      <c r="G27" s="62"/>
      <c r="H27" s="102">
        <f t="shared" si="7"/>
        <v>0</v>
      </c>
      <c r="I27" s="66"/>
      <c r="J27" s="104">
        <f t="shared" si="0"/>
        <v>0</v>
      </c>
      <c r="K27" s="147"/>
      <c r="L27" s="104">
        <f t="shared" si="5"/>
        <v>0</v>
      </c>
      <c r="M27" s="219"/>
      <c r="N27" s="104">
        <f t="shared" si="2"/>
        <v>0</v>
      </c>
      <c r="O27" s="252"/>
      <c r="P27" s="104">
        <f>IF(O27="",0,$O$18*(1.01-(LOG(O27)/LOG($O$19))))</f>
        <v>0</v>
      </c>
      <c r="Q27" s="252"/>
      <c r="R27" s="104">
        <f t="shared" si="1"/>
        <v>0</v>
      </c>
      <c r="S27" s="67"/>
      <c r="T27" s="104">
        <f t="shared" si="8"/>
        <v>0</v>
      </c>
      <c r="U27" s="63"/>
      <c r="V27" s="102">
        <f t="shared" si="10"/>
        <v>0</v>
      </c>
      <c r="W27" s="63"/>
      <c r="X27" s="102">
        <f t="shared" si="9"/>
        <v>0</v>
      </c>
      <c r="Y27" s="131">
        <f t="shared" si="4"/>
        <v>0</v>
      </c>
    </row>
    <row r="28" spans="1:25" s="42" customFormat="1" ht="21" customHeight="1">
      <c r="A28" s="132">
        <v>9</v>
      </c>
      <c r="B28" s="139"/>
      <c r="C28" s="114"/>
      <c r="D28" s="130"/>
      <c r="E28" s="62"/>
      <c r="F28" s="102">
        <f t="shared" si="6"/>
        <v>0</v>
      </c>
      <c r="G28" s="62"/>
      <c r="H28" s="102">
        <f t="shared" si="7"/>
        <v>0</v>
      </c>
      <c r="I28" s="66"/>
      <c r="J28" s="104">
        <f t="shared" si="0"/>
        <v>0</v>
      </c>
      <c r="K28" s="147"/>
      <c r="L28" s="104">
        <f t="shared" si="5"/>
        <v>0</v>
      </c>
      <c r="M28" s="219"/>
      <c r="N28" s="104">
        <f t="shared" si="2"/>
        <v>0</v>
      </c>
      <c r="O28" s="252"/>
      <c r="P28" s="104">
        <f t="shared" si="3"/>
        <v>0</v>
      </c>
      <c r="Q28" s="252"/>
      <c r="R28" s="104">
        <f t="shared" si="1"/>
        <v>0</v>
      </c>
      <c r="S28" s="67"/>
      <c r="T28" s="104">
        <f t="shared" si="8"/>
        <v>0</v>
      </c>
      <c r="U28" s="63"/>
      <c r="V28" s="102">
        <f>IF(U28="",0,$U$18*(1.01-(LOG(U28)/LOG($U$19))))</f>
        <v>0</v>
      </c>
      <c r="W28" s="63"/>
      <c r="X28" s="102">
        <f>IF(W28="",0,$W$18*(1.01-(LOG(W28)/LOG($W$19))))</f>
        <v>0</v>
      </c>
      <c r="Y28" s="131">
        <f t="shared" si="4"/>
        <v>0</v>
      </c>
    </row>
    <row r="29" spans="1:25" s="42" customFormat="1" ht="21" customHeight="1">
      <c r="A29" s="128">
        <v>9</v>
      </c>
      <c r="B29" s="139"/>
      <c r="C29" s="114"/>
      <c r="D29" s="133"/>
      <c r="E29" s="63"/>
      <c r="F29" s="102">
        <f t="shared" si="6"/>
        <v>0</v>
      </c>
      <c r="G29" s="62"/>
      <c r="H29" s="102">
        <f t="shared" si="7"/>
        <v>0</v>
      </c>
      <c r="I29" s="66"/>
      <c r="J29" s="104">
        <f>IF(I29="",0,$I$18*(1.01-(LOG(I29)/LOG($I$19))))</f>
        <v>0</v>
      </c>
      <c r="K29" s="147"/>
      <c r="L29" s="104">
        <f t="shared" si="5"/>
        <v>0</v>
      </c>
      <c r="M29" s="219"/>
      <c r="N29" s="104">
        <f t="shared" si="2"/>
        <v>0</v>
      </c>
      <c r="O29" s="252"/>
      <c r="P29" s="104">
        <f t="shared" si="3"/>
        <v>0</v>
      </c>
      <c r="Q29" s="252"/>
      <c r="R29" s="104">
        <f t="shared" si="1"/>
        <v>0</v>
      </c>
      <c r="S29" s="67"/>
      <c r="T29" s="104">
        <f t="shared" si="8"/>
        <v>0</v>
      </c>
      <c r="U29" s="63"/>
      <c r="V29" s="102">
        <f t="shared" si="10"/>
        <v>0</v>
      </c>
      <c r="W29" s="63"/>
      <c r="X29" s="102">
        <f t="shared" si="9"/>
        <v>0</v>
      </c>
      <c r="Y29" s="131">
        <f t="shared" si="4"/>
        <v>0</v>
      </c>
    </row>
    <row r="30" spans="1:25" s="42" customFormat="1" ht="21" customHeight="1">
      <c r="A30" s="132">
        <v>11</v>
      </c>
      <c r="B30" s="129"/>
      <c r="C30" s="100"/>
      <c r="D30" s="130"/>
      <c r="E30" s="62"/>
      <c r="F30" s="102">
        <f t="shared" si="6"/>
        <v>0</v>
      </c>
      <c r="G30" s="62"/>
      <c r="H30" s="102">
        <f t="shared" si="7"/>
        <v>0</v>
      </c>
      <c r="I30" s="66"/>
      <c r="J30" s="104">
        <f t="shared" si="0"/>
        <v>0</v>
      </c>
      <c r="K30" s="147"/>
      <c r="L30" s="104">
        <f t="shared" si="5"/>
        <v>0</v>
      </c>
      <c r="M30" s="219"/>
      <c r="N30" s="104">
        <f t="shared" si="2"/>
        <v>0</v>
      </c>
      <c r="O30" s="252"/>
      <c r="P30" s="104">
        <f t="shared" si="3"/>
        <v>0</v>
      </c>
      <c r="Q30" s="252"/>
      <c r="R30" s="104">
        <f t="shared" si="1"/>
        <v>0</v>
      </c>
      <c r="S30" s="67"/>
      <c r="T30" s="104">
        <f t="shared" si="8"/>
        <v>0</v>
      </c>
      <c r="U30" s="63"/>
      <c r="V30" s="102">
        <f t="shared" si="10"/>
        <v>0</v>
      </c>
      <c r="W30" s="63"/>
      <c r="X30" s="102">
        <f t="shared" si="9"/>
        <v>0</v>
      </c>
      <c r="Y30" s="131">
        <f t="shared" si="4"/>
        <v>0</v>
      </c>
    </row>
    <row r="31" spans="1:25" s="42" customFormat="1" ht="21" customHeight="1">
      <c r="A31" s="132">
        <v>12</v>
      </c>
      <c r="B31" s="129"/>
      <c r="C31" s="100"/>
      <c r="D31" s="130"/>
      <c r="E31" s="62"/>
      <c r="F31" s="102">
        <f t="shared" si="6"/>
        <v>0</v>
      </c>
      <c r="G31" s="62"/>
      <c r="H31" s="102">
        <f t="shared" si="7"/>
        <v>0</v>
      </c>
      <c r="I31" s="66"/>
      <c r="J31" s="104">
        <f t="shared" si="0"/>
        <v>0</v>
      </c>
      <c r="K31" s="147"/>
      <c r="L31" s="104">
        <f t="shared" si="5"/>
        <v>0</v>
      </c>
      <c r="M31" s="219"/>
      <c r="N31" s="104">
        <f t="shared" si="2"/>
        <v>0</v>
      </c>
      <c r="O31" s="252"/>
      <c r="P31" s="104">
        <f t="shared" si="3"/>
        <v>0</v>
      </c>
      <c r="Q31" s="252"/>
      <c r="R31" s="104">
        <f t="shared" si="1"/>
        <v>0</v>
      </c>
      <c r="S31" s="67"/>
      <c r="T31" s="104">
        <f t="shared" si="8"/>
        <v>0</v>
      </c>
      <c r="U31" s="63"/>
      <c r="V31" s="102">
        <f t="shared" si="10"/>
        <v>0</v>
      </c>
      <c r="W31" s="63"/>
      <c r="X31" s="102">
        <f t="shared" si="9"/>
        <v>0</v>
      </c>
      <c r="Y31" s="131">
        <f t="shared" si="4"/>
        <v>0</v>
      </c>
    </row>
    <row r="32" spans="1:25" s="42" customFormat="1" ht="21" customHeight="1">
      <c r="A32" s="128">
        <v>13</v>
      </c>
      <c r="B32" s="129"/>
      <c r="C32" s="100"/>
      <c r="D32" s="130"/>
      <c r="E32" s="63"/>
      <c r="F32" s="102">
        <f t="shared" si="6"/>
        <v>0</v>
      </c>
      <c r="G32" s="62"/>
      <c r="H32" s="102">
        <f t="shared" si="7"/>
        <v>0</v>
      </c>
      <c r="I32" s="66"/>
      <c r="J32" s="104">
        <f t="shared" si="0"/>
        <v>0</v>
      </c>
      <c r="K32" s="147"/>
      <c r="L32" s="104">
        <f>IF(K32="",0,$K$18*(1.01-(LOG(K32)/LOG($K$19))))</f>
        <v>0</v>
      </c>
      <c r="M32" s="219"/>
      <c r="N32" s="104">
        <f t="shared" si="2"/>
        <v>0</v>
      </c>
      <c r="O32" s="252"/>
      <c r="P32" s="104">
        <f t="shared" si="3"/>
        <v>0</v>
      </c>
      <c r="Q32" s="252"/>
      <c r="R32" s="104">
        <f t="shared" si="1"/>
        <v>0</v>
      </c>
      <c r="S32" s="67"/>
      <c r="T32" s="104">
        <f t="shared" si="8"/>
        <v>0</v>
      </c>
      <c r="U32" s="63"/>
      <c r="V32" s="102">
        <f t="shared" si="10"/>
        <v>0</v>
      </c>
      <c r="W32" s="63"/>
      <c r="X32" s="102">
        <f t="shared" si="9"/>
        <v>0</v>
      </c>
      <c r="Y32" s="131">
        <f>F32+J32+L32+P32+R32+X32+N32+T32+V32</f>
        <v>0</v>
      </c>
    </row>
    <row r="33" spans="1:25" s="42" customFormat="1" ht="21" customHeight="1">
      <c r="A33" s="132">
        <v>14</v>
      </c>
      <c r="B33" s="129"/>
      <c r="C33" s="100"/>
      <c r="D33" s="133"/>
      <c r="E33" s="63"/>
      <c r="F33" s="102">
        <f t="shared" si="6"/>
        <v>0</v>
      </c>
      <c r="G33" s="62"/>
      <c r="H33" s="102">
        <f t="shared" si="7"/>
        <v>0</v>
      </c>
      <c r="I33" s="66"/>
      <c r="J33" s="104">
        <f t="shared" si="0"/>
        <v>0</v>
      </c>
      <c r="K33" s="147"/>
      <c r="L33" s="104">
        <f t="shared" si="5"/>
        <v>0</v>
      </c>
      <c r="M33" s="219"/>
      <c r="N33" s="104">
        <f t="shared" si="2"/>
        <v>0</v>
      </c>
      <c r="O33" s="252"/>
      <c r="P33" s="104">
        <f t="shared" si="3"/>
        <v>0</v>
      </c>
      <c r="Q33" s="252"/>
      <c r="R33" s="104">
        <f t="shared" si="1"/>
        <v>0</v>
      </c>
      <c r="S33" s="67"/>
      <c r="T33" s="104">
        <f t="shared" si="8"/>
        <v>0</v>
      </c>
      <c r="U33" s="63"/>
      <c r="V33" s="102">
        <f t="shared" si="10"/>
        <v>0</v>
      </c>
      <c r="W33" s="63"/>
      <c r="X33" s="102">
        <f t="shared" si="9"/>
        <v>0</v>
      </c>
      <c r="Y33" s="131">
        <f t="shared" si="4"/>
        <v>0</v>
      </c>
    </row>
    <row r="34" spans="1:25" s="42" customFormat="1" ht="21" customHeight="1" thickBot="1">
      <c r="A34" s="134">
        <v>15</v>
      </c>
      <c r="B34" s="135"/>
      <c r="C34" s="108"/>
      <c r="D34" s="136"/>
      <c r="E34" s="68"/>
      <c r="F34" s="111"/>
      <c r="G34" s="91"/>
      <c r="H34" s="111"/>
      <c r="I34" s="149"/>
      <c r="J34" s="110"/>
      <c r="K34" s="150"/>
      <c r="L34" s="110"/>
      <c r="M34" s="254"/>
      <c r="N34" s="110"/>
      <c r="O34" s="253"/>
      <c r="P34" s="110"/>
      <c r="Q34" s="253"/>
      <c r="R34" s="110"/>
      <c r="S34" s="69"/>
      <c r="T34" s="110"/>
      <c r="U34" s="68"/>
      <c r="V34" s="111"/>
      <c r="W34" s="68"/>
      <c r="X34" s="111"/>
      <c r="Y34" s="137"/>
    </row>
    <row r="35" spans="1:25" s="35" customFormat="1" ht="13.5" customHeight="1" thickTop="1">
      <c r="A35" s="29"/>
      <c r="B35" s="60"/>
      <c r="C35" s="3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2"/>
      <c r="T35" s="33"/>
      <c r="U35" s="32"/>
      <c r="V35" s="33"/>
      <c r="W35" s="34"/>
      <c r="X35" s="34"/>
      <c r="Y35" s="34"/>
    </row>
    <row r="36" spans="3:5" ht="15.75">
      <c r="C36" s="37"/>
      <c r="D36" s="38"/>
      <c r="E36" s="39"/>
    </row>
    <row r="37" spans="3:5" ht="15.75">
      <c r="C37" s="37"/>
      <c r="D37" s="38"/>
      <c r="E37" s="39"/>
    </row>
    <row r="38" spans="3:5" ht="15.75">
      <c r="C38" s="37"/>
      <c r="D38" s="38"/>
      <c r="E38" s="39"/>
    </row>
    <row r="39" spans="3:5" ht="15.75">
      <c r="C39" s="37"/>
      <c r="D39" s="38"/>
      <c r="E39" s="39"/>
    </row>
    <row r="40" spans="3:5" ht="15.75">
      <c r="C40" s="37"/>
      <c r="D40" s="38"/>
      <c r="E40" s="39"/>
    </row>
    <row r="41" spans="3:5" ht="15.75">
      <c r="C41" s="37"/>
      <c r="D41" s="38"/>
      <c r="E41" s="39"/>
    </row>
    <row r="42" spans="3:5" ht="15.75">
      <c r="C42" s="37"/>
      <c r="D42" s="38"/>
      <c r="E42" s="39"/>
    </row>
    <row r="43" spans="3:5" ht="15.75">
      <c r="C43" s="37"/>
      <c r="D43" s="38"/>
      <c r="E43" s="39"/>
    </row>
    <row r="44" spans="3:5" ht="15.75">
      <c r="C44" s="37"/>
      <c r="D44" s="38"/>
      <c r="E44" s="39"/>
    </row>
    <row r="45" spans="3:5" ht="15.75">
      <c r="C45" s="37"/>
      <c r="D45" s="38"/>
      <c r="E45" s="39"/>
    </row>
    <row r="46" spans="3:5" ht="15.75">
      <c r="C46" s="37"/>
      <c r="D46" s="38"/>
      <c r="E46" s="39"/>
    </row>
    <row r="47" spans="3:5" ht="15.75">
      <c r="C47" s="37"/>
      <c r="D47" s="38"/>
      <c r="E47" s="39"/>
    </row>
    <row r="48" spans="3:5" ht="15.75">
      <c r="C48" s="37"/>
      <c r="D48" s="38"/>
      <c r="E48" s="39"/>
    </row>
    <row r="49" spans="3:5" ht="15.75">
      <c r="C49" s="37"/>
      <c r="D49" s="38"/>
      <c r="E49" s="39"/>
    </row>
    <row r="50" spans="3:5" ht="15.75">
      <c r="C50" s="37"/>
      <c r="D50" s="38"/>
      <c r="E50" s="39"/>
    </row>
    <row r="51" spans="3:5" ht="15.75">
      <c r="C51" s="37"/>
      <c r="D51" s="38"/>
      <c r="E51" s="39"/>
    </row>
    <row r="52" spans="3:5" ht="15.75">
      <c r="C52" s="37"/>
      <c r="D52" s="38"/>
      <c r="E52" s="39"/>
    </row>
    <row r="53" spans="3:5" ht="15.75">
      <c r="C53" s="37"/>
      <c r="D53" s="38"/>
      <c r="E53" s="39"/>
    </row>
    <row r="54" spans="3:5" ht="15.75">
      <c r="C54" s="37"/>
      <c r="D54" s="38"/>
      <c r="E54" s="39"/>
    </row>
    <row r="55" spans="3:5" ht="15.75">
      <c r="C55" s="37"/>
      <c r="D55" s="38"/>
      <c r="E55" s="39"/>
    </row>
    <row r="56" spans="3:5" ht="15.75">
      <c r="C56" s="37"/>
      <c r="D56" s="38"/>
      <c r="E56" s="39"/>
    </row>
    <row r="57" spans="3:5" ht="15.75">
      <c r="C57" s="37"/>
      <c r="D57" s="38"/>
      <c r="E57" s="39"/>
    </row>
    <row r="58" spans="3:5" ht="15.75">
      <c r="C58" s="37"/>
      <c r="D58" s="38"/>
      <c r="E58" s="39"/>
    </row>
    <row r="59" spans="3:5" ht="15.75">
      <c r="C59" s="37"/>
      <c r="D59" s="38"/>
      <c r="E59" s="39"/>
    </row>
    <row r="60" spans="3:5" ht="15.75">
      <c r="C60" s="37"/>
      <c r="D60" s="38"/>
      <c r="E60" s="39"/>
    </row>
    <row r="61" spans="3:5" ht="15.75">
      <c r="C61" s="37"/>
      <c r="D61" s="38"/>
      <c r="E61" s="39"/>
    </row>
    <row r="62" spans="3:5" ht="15.75">
      <c r="C62" s="37"/>
      <c r="D62" s="38"/>
      <c r="E62" s="39"/>
    </row>
    <row r="63" spans="3:5" ht="15.75">
      <c r="C63" s="37"/>
      <c r="D63" s="38"/>
      <c r="E63" s="39"/>
    </row>
    <row r="64" spans="3:5" ht="15.75">
      <c r="C64" s="37"/>
      <c r="D64" s="38"/>
      <c r="E64" s="39"/>
    </row>
    <row r="65" spans="3:5" ht="15.75">
      <c r="C65" s="37"/>
      <c r="D65" s="38"/>
      <c r="E65" s="39"/>
    </row>
    <row r="66" spans="3:5" ht="15.75">
      <c r="C66" s="37"/>
      <c r="D66" s="38"/>
      <c r="E66" s="39"/>
    </row>
    <row r="67" spans="3:5" ht="15.75">
      <c r="C67" s="37"/>
      <c r="D67" s="38"/>
      <c r="E67" s="39"/>
    </row>
    <row r="68" spans="3:5" ht="15.75">
      <c r="C68" s="37"/>
      <c r="D68" s="38"/>
      <c r="E68" s="39"/>
    </row>
    <row r="69" spans="3:5" ht="15.75">
      <c r="C69" s="37"/>
      <c r="D69" s="38"/>
      <c r="E69" s="39"/>
    </row>
    <row r="70" spans="3:5" ht="15.75">
      <c r="C70" s="37"/>
      <c r="D70" s="38"/>
      <c r="E70" s="39"/>
    </row>
    <row r="71" spans="3:5" ht="15.75">
      <c r="C71" s="37"/>
      <c r="D71" s="38"/>
      <c r="E71" s="39"/>
    </row>
    <row r="72" spans="3:5" ht="15.75">
      <c r="C72" s="37"/>
      <c r="D72" s="38"/>
      <c r="E72" s="39"/>
    </row>
    <row r="73" spans="3:5" ht="15.75">
      <c r="C73" s="37"/>
      <c r="D73" s="38"/>
      <c r="E73" s="39"/>
    </row>
    <row r="74" spans="3:5" ht="15.75">
      <c r="C74" s="37"/>
      <c r="D74" s="38"/>
      <c r="E74" s="39"/>
    </row>
    <row r="75" spans="3:5" ht="15.75">
      <c r="C75" s="37"/>
      <c r="D75" s="38"/>
      <c r="E75" s="39"/>
    </row>
    <row r="76" spans="3:5" ht="15.75">
      <c r="C76" s="37"/>
      <c r="D76" s="38"/>
      <c r="E76" s="39"/>
    </row>
    <row r="77" spans="3:5" ht="15.75">
      <c r="C77" s="37"/>
      <c r="D77" s="38"/>
      <c r="E77" s="39"/>
    </row>
    <row r="78" spans="3:5" ht="15.75">
      <c r="C78" s="37"/>
      <c r="D78" s="38"/>
      <c r="E78" s="39"/>
    </row>
    <row r="79" spans="3:5" ht="15.75">
      <c r="C79" s="37"/>
      <c r="D79" s="38"/>
      <c r="E79" s="39"/>
    </row>
    <row r="80" spans="3:5" ht="15.75">
      <c r="C80" s="37"/>
      <c r="D80" s="38"/>
      <c r="E80" s="39"/>
    </row>
    <row r="81" spans="3:5" ht="15.75">
      <c r="C81" s="37"/>
      <c r="D81" s="38"/>
      <c r="E81" s="39"/>
    </row>
    <row r="82" spans="3:5" ht="15.75">
      <c r="C82" s="37"/>
      <c r="D82" s="38"/>
      <c r="E82" s="39"/>
    </row>
    <row r="83" spans="3:5" ht="15.75">
      <c r="C83" s="37"/>
      <c r="D83" s="38"/>
      <c r="E83" s="39"/>
    </row>
    <row r="84" spans="3:5" ht="15.75">
      <c r="C84" s="37"/>
      <c r="D84" s="38"/>
      <c r="E84" s="39"/>
    </row>
    <row r="85" spans="3:5" ht="15.75">
      <c r="C85" s="37"/>
      <c r="D85" s="38"/>
      <c r="E85" s="39"/>
    </row>
    <row r="86" spans="3:5" ht="15.75">
      <c r="C86" s="37"/>
      <c r="D86" s="38"/>
      <c r="E86" s="39"/>
    </row>
    <row r="87" spans="3:5" ht="15.75">
      <c r="C87" s="37"/>
      <c r="D87" s="38"/>
      <c r="E87" s="39"/>
    </row>
    <row r="88" spans="3:5" ht="15.75">
      <c r="C88" s="37"/>
      <c r="D88" s="38"/>
      <c r="E88" s="39"/>
    </row>
    <row r="89" spans="3:5" ht="15.75">
      <c r="C89" s="37"/>
      <c r="D89" s="38"/>
      <c r="E89" s="39"/>
    </row>
    <row r="90" spans="3:5" ht="15.75">
      <c r="C90" s="37"/>
      <c r="D90" s="38"/>
      <c r="E90" s="39"/>
    </row>
    <row r="91" spans="3:5" ht="15.75">
      <c r="C91" s="37"/>
      <c r="D91" s="38"/>
      <c r="E91" s="39"/>
    </row>
    <row r="92" spans="3:5" ht="15.75">
      <c r="C92" s="37"/>
      <c r="D92" s="38"/>
      <c r="E92" s="39"/>
    </row>
    <row r="93" spans="3:5" ht="15.75">
      <c r="C93" s="37"/>
      <c r="D93" s="38"/>
      <c r="E93" s="39"/>
    </row>
    <row r="94" spans="3:5" ht="15.75">
      <c r="C94" s="37"/>
      <c r="D94" s="38"/>
      <c r="E94" s="39"/>
    </row>
    <row r="95" spans="3:5" ht="15.75">
      <c r="C95" s="37"/>
      <c r="D95" s="38"/>
      <c r="E95" s="39"/>
    </row>
    <row r="96" spans="3:5" ht="15.75">
      <c r="C96" s="37"/>
      <c r="D96" s="38"/>
      <c r="E96" s="39"/>
    </row>
    <row r="97" spans="3:5" ht="15.75">
      <c r="C97" s="37"/>
      <c r="D97" s="38"/>
      <c r="E97" s="39"/>
    </row>
    <row r="98" spans="3:5" ht="15.75">
      <c r="C98" s="37"/>
      <c r="D98" s="38"/>
      <c r="E98" s="39"/>
    </row>
    <row r="99" spans="3:5" ht="15.75">
      <c r="C99" s="37"/>
      <c r="D99" s="38"/>
      <c r="E99" s="39"/>
    </row>
    <row r="100" spans="3:5" ht="15.75">
      <c r="C100" s="37"/>
      <c r="D100" s="38"/>
      <c r="E100" s="39"/>
    </row>
    <row r="101" spans="3:5" ht="15.75">
      <c r="C101" s="37"/>
      <c r="D101" s="38"/>
      <c r="E101" s="39"/>
    </row>
    <row r="102" spans="3:5" ht="15.75">
      <c r="C102" s="37"/>
      <c r="D102" s="38"/>
      <c r="E102" s="39"/>
    </row>
    <row r="103" spans="3:5" ht="15.75">
      <c r="C103" s="37"/>
      <c r="D103" s="38"/>
      <c r="E103" s="39"/>
    </row>
    <row r="104" spans="3:5" ht="15.75">
      <c r="C104" s="37"/>
      <c r="D104" s="38"/>
      <c r="E104" s="39"/>
    </row>
    <row r="105" spans="3:5" ht="15.75">
      <c r="C105" s="37"/>
      <c r="D105" s="38"/>
      <c r="E105" s="39"/>
    </row>
    <row r="106" spans="3:5" ht="15.75">
      <c r="C106" s="37"/>
      <c r="D106" s="38"/>
      <c r="E106" s="39"/>
    </row>
    <row r="107" spans="3:5" ht="15.75">
      <c r="C107" s="37"/>
      <c r="D107" s="38"/>
      <c r="E107" s="39"/>
    </row>
  </sheetData>
  <sheetProtection/>
  <mergeCells count="56">
    <mergeCell ref="E1:F15"/>
    <mergeCell ref="G1:H15"/>
    <mergeCell ref="I1:J15"/>
    <mergeCell ref="K1:L15"/>
    <mergeCell ref="M1:N15"/>
    <mergeCell ref="O1:P15"/>
    <mergeCell ref="S1:T15"/>
    <mergeCell ref="U1:V15"/>
    <mergeCell ref="W1:X15"/>
    <mergeCell ref="B13:B14"/>
    <mergeCell ref="B15:B16"/>
    <mergeCell ref="E16:F16"/>
    <mergeCell ref="G16:H16"/>
    <mergeCell ref="I16:J16"/>
    <mergeCell ref="K16:L16"/>
    <mergeCell ref="M16:N16"/>
    <mergeCell ref="O16:P16"/>
    <mergeCell ref="S16:T16"/>
    <mergeCell ref="U16:V16"/>
    <mergeCell ref="W16:X16"/>
    <mergeCell ref="B17:B18"/>
    <mergeCell ref="C17:D17"/>
    <mergeCell ref="E17:F17"/>
    <mergeCell ref="G17:H17"/>
    <mergeCell ref="I17:J17"/>
    <mergeCell ref="K17:L17"/>
    <mergeCell ref="M17:N17"/>
    <mergeCell ref="O17:P17"/>
    <mergeCell ref="S17:T17"/>
    <mergeCell ref="U17:V17"/>
    <mergeCell ref="W17:X17"/>
    <mergeCell ref="C18:D18"/>
    <mergeCell ref="E18:F18"/>
    <mergeCell ref="G18:H18"/>
    <mergeCell ref="I18:J18"/>
    <mergeCell ref="K18:L18"/>
    <mergeCell ref="M18:N18"/>
    <mergeCell ref="O18:P18"/>
    <mergeCell ref="S18:T18"/>
    <mergeCell ref="U18:V18"/>
    <mergeCell ref="W18:X18"/>
    <mergeCell ref="C19:D19"/>
    <mergeCell ref="E19:F19"/>
    <mergeCell ref="G19:H19"/>
    <mergeCell ref="I19:J19"/>
    <mergeCell ref="K19:L19"/>
    <mergeCell ref="Q1:R15"/>
    <mergeCell ref="M19:N19"/>
    <mergeCell ref="O19:P19"/>
    <mergeCell ref="S19:T19"/>
    <mergeCell ref="U19:V19"/>
    <mergeCell ref="W19:X19"/>
    <mergeCell ref="Q16:R16"/>
    <mergeCell ref="Q17:R17"/>
    <mergeCell ref="Q18:R18"/>
    <mergeCell ref="Q19:R19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C194"/>
  <sheetViews>
    <sheetView showGridLines="0" zoomScale="60" zoomScaleNormal="60" zoomScaleSheetLayoutView="100" zoomScalePageLayoutView="0" workbookViewId="0" topLeftCell="A1">
      <selection activeCell="Y19" sqref="Y19:Z19"/>
    </sheetView>
  </sheetViews>
  <sheetFormatPr defaultColWidth="10.28125" defaultRowHeight="18" customHeight="1"/>
  <cols>
    <col min="1" max="1" width="5.00390625" style="0" customWidth="1"/>
    <col min="2" max="2" width="32.00390625" style="0" customWidth="1"/>
    <col min="3" max="3" width="24.7109375" style="0" customWidth="1"/>
    <col min="4" max="4" width="9.8515625" style="0" customWidth="1"/>
    <col min="5" max="6" width="8.7109375" style="0" customWidth="1"/>
    <col min="7" max="10" width="8.7109375" style="0" hidden="1" customWidth="1"/>
    <col min="11" max="28" width="8.7109375" style="0" customWidth="1"/>
    <col min="29" max="29" width="11.8515625" style="0" customWidth="1"/>
    <col min="30" max="30" width="14.421875" style="0" bestFit="1" customWidth="1"/>
  </cols>
  <sheetData>
    <row r="1" spans="5:29" s="1" customFormat="1" ht="18" customHeight="1">
      <c r="E1" s="388" t="s">
        <v>40</v>
      </c>
      <c r="F1" s="388"/>
      <c r="G1" s="388"/>
      <c r="H1" s="388"/>
      <c r="I1" s="388" t="s">
        <v>56</v>
      </c>
      <c r="J1" s="388"/>
      <c r="K1" s="408" t="s">
        <v>64</v>
      </c>
      <c r="L1" s="408"/>
      <c r="M1" s="443" t="s">
        <v>129</v>
      </c>
      <c r="N1" s="443"/>
      <c r="O1" s="443"/>
      <c r="P1" s="443"/>
      <c r="Q1" s="408" t="s">
        <v>60</v>
      </c>
      <c r="R1" s="408"/>
      <c r="S1" s="408" t="s">
        <v>62</v>
      </c>
      <c r="T1" s="408"/>
      <c r="U1" s="408" t="s">
        <v>61</v>
      </c>
      <c r="V1" s="408"/>
      <c r="W1" s="408" t="s">
        <v>63</v>
      </c>
      <c r="X1" s="408"/>
      <c r="Y1" s="443"/>
      <c r="Z1" s="443"/>
      <c r="AA1" s="441" t="s">
        <v>58</v>
      </c>
      <c r="AB1" s="441"/>
      <c r="AC1" s="140"/>
    </row>
    <row r="2" spans="5:29" s="1" customFormat="1" ht="18" customHeight="1">
      <c r="E2" s="388"/>
      <c r="F2" s="388"/>
      <c r="G2" s="388"/>
      <c r="H2" s="388"/>
      <c r="I2" s="388"/>
      <c r="J2" s="388"/>
      <c r="K2" s="408"/>
      <c r="L2" s="408"/>
      <c r="M2" s="443"/>
      <c r="N2" s="443"/>
      <c r="O2" s="443"/>
      <c r="P2" s="443"/>
      <c r="Q2" s="408"/>
      <c r="R2" s="408"/>
      <c r="S2" s="408"/>
      <c r="T2" s="408"/>
      <c r="U2" s="408"/>
      <c r="V2" s="408"/>
      <c r="W2" s="408"/>
      <c r="X2" s="408"/>
      <c r="Y2" s="443"/>
      <c r="Z2" s="443"/>
      <c r="AA2" s="441"/>
      <c r="AB2" s="441"/>
      <c r="AC2" s="140"/>
    </row>
    <row r="3" spans="5:29" s="1" customFormat="1" ht="18" customHeight="1">
      <c r="E3" s="388"/>
      <c r="F3" s="388"/>
      <c r="G3" s="388"/>
      <c r="H3" s="388"/>
      <c r="I3" s="388"/>
      <c r="J3" s="388"/>
      <c r="K3" s="408"/>
      <c r="L3" s="408"/>
      <c r="M3" s="443"/>
      <c r="N3" s="443"/>
      <c r="O3" s="443"/>
      <c r="P3" s="443"/>
      <c r="Q3" s="408"/>
      <c r="R3" s="408"/>
      <c r="S3" s="408"/>
      <c r="T3" s="408"/>
      <c r="U3" s="408"/>
      <c r="V3" s="408"/>
      <c r="W3" s="408"/>
      <c r="X3" s="408"/>
      <c r="Y3" s="443"/>
      <c r="Z3" s="443"/>
      <c r="AA3" s="441"/>
      <c r="AB3" s="441"/>
      <c r="AC3" s="140"/>
    </row>
    <row r="4" spans="5:29" s="1" customFormat="1" ht="18" customHeight="1">
      <c r="E4" s="388"/>
      <c r="F4" s="388"/>
      <c r="G4" s="388"/>
      <c r="H4" s="388"/>
      <c r="I4" s="388"/>
      <c r="J4" s="388"/>
      <c r="K4" s="408"/>
      <c r="L4" s="408"/>
      <c r="M4" s="443"/>
      <c r="N4" s="443"/>
      <c r="O4" s="443"/>
      <c r="P4" s="443"/>
      <c r="Q4" s="408"/>
      <c r="R4" s="408"/>
      <c r="S4" s="408"/>
      <c r="T4" s="408"/>
      <c r="U4" s="408"/>
      <c r="V4" s="408"/>
      <c r="W4" s="408"/>
      <c r="X4" s="408"/>
      <c r="Y4" s="443"/>
      <c r="Z4" s="443"/>
      <c r="AA4" s="441"/>
      <c r="AB4" s="441"/>
      <c r="AC4" s="140"/>
    </row>
    <row r="5" spans="5:29" s="1" customFormat="1" ht="18" customHeight="1">
      <c r="E5" s="388"/>
      <c r="F5" s="388"/>
      <c r="G5" s="388"/>
      <c r="H5" s="388"/>
      <c r="I5" s="388"/>
      <c r="J5" s="388"/>
      <c r="K5" s="408"/>
      <c r="L5" s="408"/>
      <c r="M5" s="443"/>
      <c r="N5" s="443"/>
      <c r="O5" s="443"/>
      <c r="P5" s="443"/>
      <c r="Q5" s="408"/>
      <c r="R5" s="408"/>
      <c r="S5" s="408"/>
      <c r="T5" s="408"/>
      <c r="U5" s="408"/>
      <c r="V5" s="408"/>
      <c r="W5" s="408"/>
      <c r="X5" s="408"/>
      <c r="Y5" s="443"/>
      <c r="Z5" s="443"/>
      <c r="AA5" s="441"/>
      <c r="AB5" s="441"/>
      <c r="AC5" s="140"/>
    </row>
    <row r="6" spans="5:29" s="1" customFormat="1" ht="18" customHeight="1">
      <c r="E6" s="388"/>
      <c r="F6" s="388"/>
      <c r="G6" s="388"/>
      <c r="H6" s="388"/>
      <c r="I6" s="388"/>
      <c r="J6" s="388"/>
      <c r="K6" s="408"/>
      <c r="L6" s="408"/>
      <c r="M6" s="443"/>
      <c r="N6" s="443"/>
      <c r="O6" s="443"/>
      <c r="P6" s="443"/>
      <c r="Q6" s="408"/>
      <c r="R6" s="408"/>
      <c r="S6" s="408"/>
      <c r="T6" s="408"/>
      <c r="U6" s="408"/>
      <c r="V6" s="408"/>
      <c r="W6" s="408"/>
      <c r="X6" s="408"/>
      <c r="Y6" s="443"/>
      <c r="Z6" s="443"/>
      <c r="AA6" s="441"/>
      <c r="AB6" s="441"/>
      <c r="AC6" s="140"/>
    </row>
    <row r="7" spans="5:29" s="1" customFormat="1" ht="18" customHeight="1">
      <c r="E7" s="388"/>
      <c r="F7" s="388"/>
      <c r="G7" s="388"/>
      <c r="H7" s="388"/>
      <c r="I7" s="388"/>
      <c r="J7" s="388"/>
      <c r="K7" s="408"/>
      <c r="L7" s="408"/>
      <c r="M7" s="443"/>
      <c r="N7" s="443"/>
      <c r="O7" s="443"/>
      <c r="P7" s="443"/>
      <c r="Q7" s="408"/>
      <c r="R7" s="408"/>
      <c r="S7" s="408"/>
      <c r="T7" s="408"/>
      <c r="U7" s="408"/>
      <c r="V7" s="408"/>
      <c r="W7" s="408"/>
      <c r="X7" s="408"/>
      <c r="Y7" s="443"/>
      <c r="Z7" s="443"/>
      <c r="AA7" s="441"/>
      <c r="AB7" s="441"/>
      <c r="AC7" s="140"/>
    </row>
    <row r="8" spans="5:29" s="1" customFormat="1" ht="18" customHeight="1">
      <c r="E8" s="388"/>
      <c r="F8" s="388"/>
      <c r="G8" s="388"/>
      <c r="H8" s="388"/>
      <c r="I8" s="388"/>
      <c r="J8" s="388"/>
      <c r="K8" s="408"/>
      <c r="L8" s="408"/>
      <c r="M8" s="443"/>
      <c r="N8" s="443"/>
      <c r="O8" s="443"/>
      <c r="P8" s="443"/>
      <c r="Q8" s="408"/>
      <c r="R8" s="408"/>
      <c r="S8" s="408"/>
      <c r="T8" s="408"/>
      <c r="U8" s="408"/>
      <c r="V8" s="408"/>
      <c r="W8" s="408"/>
      <c r="X8" s="408"/>
      <c r="Y8" s="443"/>
      <c r="Z8" s="443"/>
      <c r="AA8" s="441"/>
      <c r="AB8" s="441"/>
      <c r="AC8" s="140"/>
    </row>
    <row r="9" spans="5:29" s="1" customFormat="1" ht="18" customHeight="1">
      <c r="E9" s="388"/>
      <c r="F9" s="388"/>
      <c r="G9" s="388"/>
      <c r="H9" s="388"/>
      <c r="I9" s="388"/>
      <c r="J9" s="388"/>
      <c r="K9" s="408"/>
      <c r="L9" s="408"/>
      <c r="M9" s="443"/>
      <c r="N9" s="443"/>
      <c r="O9" s="443"/>
      <c r="P9" s="443"/>
      <c r="Q9" s="408"/>
      <c r="R9" s="408"/>
      <c r="S9" s="408"/>
      <c r="T9" s="408"/>
      <c r="U9" s="408"/>
      <c r="V9" s="408"/>
      <c r="W9" s="408"/>
      <c r="X9" s="408"/>
      <c r="Y9" s="443"/>
      <c r="Z9" s="443"/>
      <c r="AA9" s="441"/>
      <c r="AB9" s="441"/>
      <c r="AC9" s="140"/>
    </row>
    <row r="10" spans="5:29" s="1" customFormat="1" ht="18" customHeight="1">
      <c r="E10" s="388"/>
      <c r="F10" s="388"/>
      <c r="G10" s="388"/>
      <c r="H10" s="388"/>
      <c r="I10" s="388"/>
      <c r="J10" s="388"/>
      <c r="K10" s="408"/>
      <c r="L10" s="408"/>
      <c r="M10" s="443"/>
      <c r="N10" s="443"/>
      <c r="O10" s="443"/>
      <c r="P10" s="443"/>
      <c r="Q10" s="408"/>
      <c r="R10" s="408"/>
      <c r="S10" s="408"/>
      <c r="T10" s="408"/>
      <c r="U10" s="408"/>
      <c r="V10" s="408"/>
      <c r="W10" s="408"/>
      <c r="X10" s="408"/>
      <c r="Y10" s="443"/>
      <c r="Z10" s="443"/>
      <c r="AA10" s="441"/>
      <c r="AB10" s="441"/>
      <c r="AC10" s="140"/>
    </row>
    <row r="11" spans="5:29" s="1" customFormat="1" ht="18" customHeight="1">
      <c r="E11" s="388"/>
      <c r="F11" s="388"/>
      <c r="G11" s="388"/>
      <c r="H11" s="388"/>
      <c r="I11" s="388"/>
      <c r="J11" s="388"/>
      <c r="K11" s="408"/>
      <c r="L11" s="408"/>
      <c r="M11" s="443"/>
      <c r="N11" s="443"/>
      <c r="O11" s="443"/>
      <c r="P11" s="443"/>
      <c r="Q11" s="408"/>
      <c r="R11" s="408"/>
      <c r="S11" s="408"/>
      <c r="T11" s="408"/>
      <c r="U11" s="408"/>
      <c r="V11" s="408"/>
      <c r="W11" s="408"/>
      <c r="X11" s="408"/>
      <c r="Y11" s="443"/>
      <c r="Z11" s="443"/>
      <c r="AA11" s="441"/>
      <c r="AB11" s="441"/>
      <c r="AC11" s="140"/>
    </row>
    <row r="12" spans="4:29" s="1" customFormat="1" ht="5.25" customHeight="1">
      <c r="D12" s="11"/>
      <c r="E12" s="388"/>
      <c r="F12" s="388"/>
      <c r="G12" s="388"/>
      <c r="H12" s="388"/>
      <c r="I12" s="388"/>
      <c r="J12" s="388"/>
      <c r="K12" s="408"/>
      <c r="L12" s="408"/>
      <c r="M12" s="443"/>
      <c r="N12" s="443"/>
      <c r="O12" s="443"/>
      <c r="P12" s="443"/>
      <c r="Q12" s="408"/>
      <c r="R12" s="408"/>
      <c r="S12" s="408"/>
      <c r="T12" s="408"/>
      <c r="U12" s="408"/>
      <c r="V12" s="408"/>
      <c r="W12" s="408"/>
      <c r="X12" s="408"/>
      <c r="Y12" s="443"/>
      <c r="Z12" s="443"/>
      <c r="AA12" s="441"/>
      <c r="AB12" s="441"/>
      <c r="AC12" s="140"/>
    </row>
    <row r="13" spans="2:29" s="1" customFormat="1" ht="18" customHeight="1">
      <c r="B13" s="412" t="s">
        <v>13</v>
      </c>
      <c r="C13" s="73"/>
      <c r="D13" s="11"/>
      <c r="E13" s="388"/>
      <c r="F13" s="388"/>
      <c r="G13" s="388"/>
      <c r="H13" s="388"/>
      <c r="I13" s="388"/>
      <c r="J13" s="388"/>
      <c r="K13" s="408"/>
      <c r="L13" s="408"/>
      <c r="M13" s="443"/>
      <c r="N13" s="443"/>
      <c r="O13" s="443"/>
      <c r="P13" s="443"/>
      <c r="Q13" s="408"/>
      <c r="R13" s="408"/>
      <c r="S13" s="408"/>
      <c r="T13" s="408"/>
      <c r="U13" s="408"/>
      <c r="V13" s="408"/>
      <c r="W13" s="408"/>
      <c r="X13" s="408"/>
      <c r="Y13" s="443"/>
      <c r="Z13" s="443"/>
      <c r="AA13" s="441"/>
      <c r="AB13" s="441"/>
      <c r="AC13" s="140"/>
    </row>
    <row r="14" spans="2:29" s="1" customFormat="1" ht="18" customHeight="1">
      <c r="B14" s="413"/>
      <c r="C14" s="73"/>
      <c r="D14" s="70"/>
      <c r="E14" s="388"/>
      <c r="F14" s="388"/>
      <c r="G14" s="388"/>
      <c r="H14" s="388"/>
      <c r="I14" s="388"/>
      <c r="J14" s="388"/>
      <c r="K14" s="408"/>
      <c r="L14" s="408"/>
      <c r="M14" s="443"/>
      <c r="N14" s="443"/>
      <c r="O14" s="443"/>
      <c r="P14" s="443"/>
      <c r="Q14" s="408"/>
      <c r="R14" s="408"/>
      <c r="S14" s="408"/>
      <c r="T14" s="408"/>
      <c r="U14" s="408"/>
      <c r="V14" s="408"/>
      <c r="W14" s="408"/>
      <c r="X14" s="408"/>
      <c r="Y14" s="443"/>
      <c r="Z14" s="443"/>
      <c r="AA14" s="441"/>
      <c r="AB14" s="441"/>
      <c r="AC14" s="140"/>
    </row>
    <row r="15" spans="2:29" s="1" customFormat="1" ht="18" customHeight="1" thickBot="1">
      <c r="B15" s="414" t="s">
        <v>8</v>
      </c>
      <c r="C15" s="75"/>
      <c r="D15" s="70"/>
      <c r="E15" s="453"/>
      <c r="F15" s="453"/>
      <c r="G15" s="388"/>
      <c r="H15" s="388"/>
      <c r="I15" s="388"/>
      <c r="J15" s="388"/>
      <c r="K15" s="408"/>
      <c r="L15" s="408"/>
      <c r="M15" s="443"/>
      <c r="N15" s="443"/>
      <c r="O15" s="443"/>
      <c r="P15" s="443"/>
      <c r="Q15" s="408"/>
      <c r="R15" s="408"/>
      <c r="S15" s="408"/>
      <c r="T15" s="408"/>
      <c r="U15" s="408"/>
      <c r="V15" s="408"/>
      <c r="W15" s="408"/>
      <c r="X15" s="408"/>
      <c r="Y15" s="443"/>
      <c r="Z15" s="443"/>
      <c r="AA15" s="441"/>
      <c r="AB15" s="441"/>
      <c r="AC15" s="140"/>
    </row>
    <row r="16" spans="2:29" s="1" customFormat="1" ht="18" customHeight="1" thickTop="1">
      <c r="B16" s="414"/>
      <c r="C16" s="75" t="s">
        <v>169</v>
      </c>
      <c r="D16" s="71"/>
      <c r="E16" s="442" t="s">
        <v>37</v>
      </c>
      <c r="F16" s="428"/>
      <c r="G16" s="428" t="s">
        <v>59</v>
      </c>
      <c r="H16" s="428"/>
      <c r="I16" s="428" t="s">
        <v>54</v>
      </c>
      <c r="J16" s="428"/>
      <c r="K16" s="424" t="s">
        <v>185</v>
      </c>
      <c r="L16" s="424"/>
      <c r="M16" s="327" t="s">
        <v>150</v>
      </c>
      <c r="N16" s="327"/>
      <c r="O16" s="327" t="s">
        <v>151</v>
      </c>
      <c r="P16" s="327"/>
      <c r="Q16" s="424" t="s">
        <v>184</v>
      </c>
      <c r="R16" s="424"/>
      <c r="S16" s="424" t="s">
        <v>186</v>
      </c>
      <c r="T16" s="424"/>
      <c r="U16" s="424" t="s">
        <v>187</v>
      </c>
      <c r="V16" s="424"/>
      <c r="W16" s="424" t="s">
        <v>188</v>
      </c>
      <c r="X16" s="424"/>
      <c r="Y16" s="327" t="s">
        <v>41</v>
      </c>
      <c r="Z16" s="327"/>
      <c r="AA16" s="436" t="s">
        <v>9</v>
      </c>
      <c r="AB16" s="436"/>
      <c r="AC16" s="194"/>
    </row>
    <row r="17" spans="2:29" s="5" customFormat="1" ht="18" customHeight="1">
      <c r="B17" s="335" t="s">
        <v>116</v>
      </c>
      <c r="C17" s="391" t="s">
        <v>2</v>
      </c>
      <c r="D17" s="406"/>
      <c r="E17" s="437">
        <v>44942</v>
      </c>
      <c r="F17" s="438"/>
      <c r="G17" s="429">
        <v>44471</v>
      </c>
      <c r="H17" s="429"/>
      <c r="I17" s="429">
        <v>44492</v>
      </c>
      <c r="J17" s="429"/>
      <c r="K17" s="425">
        <v>44864</v>
      </c>
      <c r="L17" s="425"/>
      <c r="M17" s="323">
        <v>44940</v>
      </c>
      <c r="N17" s="323"/>
      <c r="O17" s="323"/>
      <c r="P17" s="323"/>
      <c r="Q17" s="425">
        <v>44891</v>
      </c>
      <c r="R17" s="425"/>
      <c r="S17" s="425">
        <v>44590</v>
      </c>
      <c r="T17" s="425"/>
      <c r="U17" s="425">
        <v>44990</v>
      </c>
      <c r="V17" s="425"/>
      <c r="W17" s="425">
        <v>45025</v>
      </c>
      <c r="X17" s="425"/>
      <c r="Y17" s="323"/>
      <c r="Z17" s="323"/>
      <c r="AA17" s="434">
        <v>45074</v>
      </c>
      <c r="AB17" s="434"/>
      <c r="AC17" s="195" t="s">
        <v>1</v>
      </c>
    </row>
    <row r="18" spans="2:29" s="1" customFormat="1" ht="15.75" customHeight="1">
      <c r="B18" s="336"/>
      <c r="C18" s="352" t="s">
        <v>3</v>
      </c>
      <c r="D18" s="407"/>
      <c r="E18" s="439">
        <f>30*(1+(E19/100))</f>
        <v>84.3</v>
      </c>
      <c r="F18" s="430"/>
      <c r="G18" s="430">
        <f>30*(1+(G19/100))</f>
        <v>30</v>
      </c>
      <c r="H18" s="430"/>
      <c r="I18" s="430">
        <f>30*(1+(I19/100))</f>
        <v>30</v>
      </c>
      <c r="J18" s="430"/>
      <c r="K18" s="426">
        <f>30*(1+(K19/100))</f>
        <v>30</v>
      </c>
      <c r="L18" s="426"/>
      <c r="M18" s="309">
        <f>30*(1+(M19/100))</f>
        <v>31.5</v>
      </c>
      <c r="N18" s="309"/>
      <c r="O18" s="440">
        <f>30*(1+(O19/100))</f>
        <v>30</v>
      </c>
      <c r="P18" s="440"/>
      <c r="Q18" s="426">
        <f>30*(1+(Q19/100))</f>
        <v>30</v>
      </c>
      <c r="R18" s="426"/>
      <c r="S18" s="426">
        <f>30*(1+(S19/100))</f>
        <v>30</v>
      </c>
      <c r="T18" s="426"/>
      <c r="U18" s="426">
        <f>30*(1+(U19/100))</f>
        <v>30</v>
      </c>
      <c r="V18" s="426"/>
      <c r="W18" s="426">
        <f>30*(1+(W19/100))</f>
        <v>30</v>
      </c>
      <c r="X18" s="426"/>
      <c r="Y18" s="309">
        <f>50*(1+(Y19/100))</f>
        <v>50</v>
      </c>
      <c r="Z18" s="309"/>
      <c r="AA18" s="435">
        <f>180*(1+(AA19/100))</f>
        <v>180</v>
      </c>
      <c r="AB18" s="435"/>
      <c r="AC18" s="187"/>
    </row>
    <row r="19" spans="1:29" s="1" customFormat="1" ht="18" customHeight="1" thickBot="1">
      <c r="A19" s="14"/>
      <c r="B19" s="14"/>
      <c r="C19" s="407" t="s">
        <v>4</v>
      </c>
      <c r="D19" s="407"/>
      <c r="E19" s="432">
        <v>181</v>
      </c>
      <c r="F19" s="431"/>
      <c r="G19" s="431"/>
      <c r="H19" s="431"/>
      <c r="I19" s="431"/>
      <c r="J19" s="431"/>
      <c r="K19" s="431"/>
      <c r="L19" s="431"/>
      <c r="M19" s="427">
        <v>5</v>
      </c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31"/>
      <c r="Z19" s="431"/>
      <c r="AA19" s="431"/>
      <c r="AB19" s="431"/>
      <c r="AC19" s="86"/>
    </row>
    <row r="20" spans="1:29" s="41" customFormat="1" ht="21" customHeight="1" thickTop="1">
      <c r="A20" s="94">
        <v>1</v>
      </c>
      <c r="B20" s="113" t="s">
        <v>89</v>
      </c>
      <c r="C20" s="113" t="s">
        <v>90</v>
      </c>
      <c r="D20" s="95"/>
      <c r="E20" s="82"/>
      <c r="F20" s="96">
        <f aca="true" t="shared" si="0" ref="F20:F34">IF(E20="",0,$E$18*(1.01-(LOG(E20)/LOG($E$19))))</f>
        <v>0</v>
      </c>
      <c r="G20" s="89"/>
      <c r="H20" s="96">
        <f aca="true" t="shared" si="1" ref="H20:H34">IF(G20="",0,$G$18*(1.01-(LOG(G20)/LOG($G$19))))</f>
        <v>0</v>
      </c>
      <c r="I20" s="97"/>
      <c r="J20" s="96">
        <f>IF(I20="",0,I13*(1.01-(LOG(I20)/LOG($I$19))))</f>
        <v>0</v>
      </c>
      <c r="K20" s="82"/>
      <c r="L20" s="96">
        <f aca="true" t="shared" si="2" ref="L20:L34">IF(K20="",0,$K$18*(1.01-(LOG(K20)/LOG($K$19))))</f>
        <v>0</v>
      </c>
      <c r="M20" s="88">
        <v>1</v>
      </c>
      <c r="N20" s="98">
        <f aca="true" t="shared" si="3" ref="N20:N34">IF(M20="",0,$M$18*(1.01-(LOG(M20)/LOG($M$19))))</f>
        <v>31.815</v>
      </c>
      <c r="O20" s="88"/>
      <c r="P20" s="98">
        <f aca="true" t="shared" si="4" ref="P20:P34">IF(O20="",0,$O$18*(1.01-(LOG(O20)/LOG($O$19))))</f>
        <v>0</v>
      </c>
      <c r="Q20" s="88"/>
      <c r="R20" s="98">
        <f aca="true" t="shared" si="5" ref="R20:R34">IF(Q20="",0,$Q$18*(1.01-(LOG(Q20)/LOG($Q$19))))</f>
        <v>0</v>
      </c>
      <c r="S20" s="88"/>
      <c r="T20" s="98">
        <f aca="true" t="shared" si="6" ref="T20:T34">IF(S20="",0,$S$18*(1.01-(LOG(S20)/LOG($S$19))))</f>
        <v>0</v>
      </c>
      <c r="U20" s="88"/>
      <c r="V20" s="98">
        <f aca="true" t="shared" si="7" ref="V20:V34">IF(U20="",0,$U$18*(1.01-(LOG(U20)/LOG($U$19))))</f>
        <v>0</v>
      </c>
      <c r="W20" s="88"/>
      <c r="X20" s="98">
        <f aca="true" t="shared" si="8" ref="X20:X34">IF(W20="",0,$W$18*(1.01-(LOG(W20)/LOG($W$19))))</f>
        <v>0</v>
      </c>
      <c r="Y20" s="82"/>
      <c r="Z20" s="96">
        <f aca="true" t="shared" si="9" ref="Z20:Z34">IF(Y20="",0,$Y$18*(1.01-(LOG(Y20)/LOG($Y$19))))</f>
        <v>0</v>
      </c>
      <c r="AA20" s="82"/>
      <c r="AB20" s="96">
        <f aca="true" t="shared" si="10" ref="AB20:AB34">IF(AA20="",0,$AA$18*(1.01-(LOG(AA20)/LOG($AA$19))))</f>
        <v>0</v>
      </c>
      <c r="AC20" s="127">
        <f aca="true" t="shared" si="11" ref="AC20:AC34">F20+H20+J20+L20+N20+P20+R20+T20+V20+X20+Z20+AB20</f>
        <v>31.815</v>
      </c>
    </row>
    <row r="21" spans="1:29" s="41" customFormat="1" ht="21" customHeight="1">
      <c r="A21" s="99">
        <v>2</v>
      </c>
      <c r="B21" s="114" t="s">
        <v>88</v>
      </c>
      <c r="C21" s="114" t="s">
        <v>25</v>
      </c>
      <c r="D21" s="101"/>
      <c r="E21" s="63">
        <v>170</v>
      </c>
      <c r="F21" s="102">
        <f t="shared" si="0"/>
        <v>1.8597345408842185</v>
      </c>
      <c r="G21" s="90"/>
      <c r="H21" s="102">
        <f t="shared" si="1"/>
        <v>0</v>
      </c>
      <c r="I21" s="103"/>
      <c r="J21" s="102">
        <f>IF(I21="",0,I16*(1.01-(LOG(I21)/LOG($I$19))))</f>
        <v>0</v>
      </c>
      <c r="K21" s="63"/>
      <c r="L21" s="102">
        <f t="shared" si="2"/>
        <v>0</v>
      </c>
      <c r="M21" s="67">
        <v>2</v>
      </c>
      <c r="N21" s="104">
        <f t="shared" si="3"/>
        <v>18.248688420688122</v>
      </c>
      <c r="O21" s="67"/>
      <c r="P21" s="104">
        <f t="shared" si="4"/>
        <v>0</v>
      </c>
      <c r="Q21" s="67"/>
      <c r="R21" s="104">
        <f t="shared" si="5"/>
        <v>0</v>
      </c>
      <c r="S21" s="67"/>
      <c r="T21" s="104">
        <f t="shared" si="6"/>
        <v>0</v>
      </c>
      <c r="U21" s="67"/>
      <c r="V21" s="104">
        <f t="shared" si="7"/>
        <v>0</v>
      </c>
      <c r="W21" s="67"/>
      <c r="X21" s="104">
        <f t="shared" si="8"/>
        <v>0</v>
      </c>
      <c r="Y21" s="63"/>
      <c r="Z21" s="102">
        <f t="shared" si="9"/>
        <v>0</v>
      </c>
      <c r="AA21" s="63"/>
      <c r="AB21" s="102">
        <f t="shared" si="10"/>
        <v>0</v>
      </c>
      <c r="AC21" s="131">
        <f t="shared" si="11"/>
        <v>20.10842296157234</v>
      </c>
    </row>
    <row r="22" spans="1:29" s="41" customFormat="1" ht="21" customHeight="1">
      <c r="A22" s="99">
        <v>3</v>
      </c>
      <c r="B22" s="114" t="s">
        <v>31</v>
      </c>
      <c r="C22" s="114" t="s">
        <v>25</v>
      </c>
      <c r="D22" s="101"/>
      <c r="E22" s="63"/>
      <c r="F22" s="102">
        <f t="shared" si="0"/>
        <v>0</v>
      </c>
      <c r="G22" s="90"/>
      <c r="H22" s="102">
        <f t="shared" si="1"/>
        <v>0</v>
      </c>
      <c r="I22" s="103"/>
      <c r="J22" s="102">
        <f>IF(I22="",0,I16*(1.01-(LOG(I22)/LOG($I$19))))</f>
        <v>0</v>
      </c>
      <c r="K22" s="63"/>
      <c r="L22" s="102">
        <f t="shared" si="2"/>
        <v>0</v>
      </c>
      <c r="M22" s="67">
        <v>3</v>
      </c>
      <c r="N22" s="104">
        <f t="shared" si="3"/>
        <v>10.312904873691465</v>
      </c>
      <c r="O22" s="67"/>
      <c r="P22" s="104">
        <f t="shared" si="4"/>
        <v>0</v>
      </c>
      <c r="Q22" s="67"/>
      <c r="R22" s="104">
        <f t="shared" si="5"/>
        <v>0</v>
      </c>
      <c r="S22" s="67"/>
      <c r="T22" s="104">
        <f t="shared" si="6"/>
        <v>0</v>
      </c>
      <c r="U22" s="67"/>
      <c r="V22" s="104">
        <f t="shared" si="7"/>
        <v>0</v>
      </c>
      <c r="W22" s="67"/>
      <c r="X22" s="104">
        <f t="shared" si="8"/>
        <v>0</v>
      </c>
      <c r="Y22" s="63"/>
      <c r="Z22" s="102">
        <f t="shared" si="9"/>
        <v>0</v>
      </c>
      <c r="AA22" s="63"/>
      <c r="AB22" s="102">
        <f t="shared" si="10"/>
        <v>0</v>
      </c>
      <c r="AC22" s="131">
        <f t="shared" si="11"/>
        <v>10.312904873691465</v>
      </c>
    </row>
    <row r="23" spans="1:29" s="41" customFormat="1" ht="21" customHeight="1">
      <c r="A23" s="99">
        <v>4</v>
      </c>
      <c r="B23" s="43" t="s">
        <v>189</v>
      </c>
      <c r="C23" s="44" t="s">
        <v>25</v>
      </c>
      <c r="D23" s="57"/>
      <c r="E23" s="63"/>
      <c r="F23" s="104">
        <f t="shared" si="0"/>
        <v>0</v>
      </c>
      <c r="G23" s="62"/>
      <c r="H23" s="102">
        <f t="shared" si="1"/>
        <v>0</v>
      </c>
      <c r="I23" s="106"/>
      <c r="J23" s="102">
        <f>IF(I23="",0,I10*(1.01-(LOG(I23)/LOG($I$19))))</f>
        <v>0</v>
      </c>
      <c r="K23" s="67"/>
      <c r="L23" s="104">
        <f t="shared" si="2"/>
        <v>0</v>
      </c>
      <c r="M23" s="67">
        <v>3</v>
      </c>
      <c r="N23" s="104">
        <f t="shared" si="3"/>
        <v>10.312904873691465</v>
      </c>
      <c r="O23" s="67"/>
      <c r="P23" s="104">
        <f t="shared" si="4"/>
        <v>0</v>
      </c>
      <c r="Q23" s="67"/>
      <c r="R23" s="104">
        <f t="shared" si="5"/>
        <v>0</v>
      </c>
      <c r="S23" s="67"/>
      <c r="T23" s="104">
        <f t="shared" si="6"/>
        <v>0</v>
      </c>
      <c r="U23" s="67"/>
      <c r="V23" s="104">
        <f t="shared" si="7"/>
        <v>0</v>
      </c>
      <c r="W23" s="67"/>
      <c r="X23" s="104">
        <f t="shared" si="8"/>
        <v>0</v>
      </c>
      <c r="Y23" s="67"/>
      <c r="Z23" s="102">
        <f t="shared" si="9"/>
        <v>0</v>
      </c>
      <c r="AA23" s="67"/>
      <c r="AB23" s="104">
        <f t="shared" si="10"/>
        <v>0</v>
      </c>
      <c r="AC23" s="131">
        <f t="shared" si="11"/>
        <v>10.312904873691465</v>
      </c>
    </row>
    <row r="24" spans="1:29" s="41" customFormat="1" ht="21" customHeight="1">
      <c r="A24" s="99">
        <v>5</v>
      </c>
      <c r="B24" s="115" t="s">
        <v>190</v>
      </c>
      <c r="C24" s="115" t="s">
        <v>98</v>
      </c>
      <c r="D24" s="101"/>
      <c r="E24" s="67"/>
      <c r="F24" s="104">
        <f t="shared" si="0"/>
        <v>0</v>
      </c>
      <c r="G24" s="62"/>
      <c r="H24" s="102">
        <f t="shared" si="1"/>
        <v>0</v>
      </c>
      <c r="I24" s="106"/>
      <c r="J24" s="102">
        <f>IF(I24="",0,I10*(1.01-(LOG(I24)/LOG($I$19))))</f>
        <v>0</v>
      </c>
      <c r="K24" s="67"/>
      <c r="L24" s="104">
        <f t="shared" si="2"/>
        <v>0</v>
      </c>
      <c r="M24" s="67">
        <v>5</v>
      </c>
      <c r="N24" s="104">
        <f t="shared" si="3"/>
        <v>0.3150000000000003</v>
      </c>
      <c r="O24" s="67"/>
      <c r="P24" s="104">
        <f t="shared" si="4"/>
        <v>0</v>
      </c>
      <c r="Q24" s="67"/>
      <c r="R24" s="104">
        <f t="shared" si="5"/>
        <v>0</v>
      </c>
      <c r="S24" s="67"/>
      <c r="T24" s="104">
        <f t="shared" si="6"/>
        <v>0</v>
      </c>
      <c r="U24" s="67"/>
      <c r="V24" s="104">
        <f t="shared" si="7"/>
        <v>0</v>
      </c>
      <c r="W24" s="67"/>
      <c r="X24" s="104">
        <f t="shared" si="8"/>
        <v>0</v>
      </c>
      <c r="Y24" s="67"/>
      <c r="Z24" s="102">
        <f t="shared" si="9"/>
        <v>0</v>
      </c>
      <c r="AA24" s="67"/>
      <c r="AB24" s="104">
        <f t="shared" si="10"/>
        <v>0</v>
      </c>
      <c r="AC24" s="131">
        <f t="shared" si="11"/>
        <v>0.3150000000000003</v>
      </c>
    </row>
    <row r="25" spans="1:29" s="41" customFormat="1" ht="21" customHeight="1">
      <c r="A25" s="99">
        <v>6</v>
      </c>
      <c r="B25" s="114" t="s">
        <v>14</v>
      </c>
      <c r="C25" s="114" t="s">
        <v>16</v>
      </c>
      <c r="D25" s="101"/>
      <c r="E25" s="63"/>
      <c r="F25" s="102">
        <f t="shared" si="0"/>
        <v>0</v>
      </c>
      <c r="G25" s="90"/>
      <c r="H25" s="102">
        <f t="shared" si="1"/>
        <v>0</v>
      </c>
      <c r="I25" s="103"/>
      <c r="J25" s="102">
        <f>IF(I25="",0,I23*(1.01-(LOG(I25)/LOG($I$19))))</f>
        <v>0</v>
      </c>
      <c r="K25" s="63"/>
      <c r="L25" s="102">
        <f t="shared" si="2"/>
        <v>0</v>
      </c>
      <c r="M25" s="67"/>
      <c r="N25" s="104">
        <f t="shared" si="3"/>
        <v>0</v>
      </c>
      <c r="O25" s="67"/>
      <c r="P25" s="104">
        <f t="shared" si="4"/>
        <v>0</v>
      </c>
      <c r="Q25" s="67"/>
      <c r="R25" s="104">
        <f t="shared" si="5"/>
        <v>0</v>
      </c>
      <c r="S25" s="67"/>
      <c r="T25" s="104">
        <f t="shared" si="6"/>
        <v>0</v>
      </c>
      <c r="U25" s="67"/>
      <c r="V25" s="104">
        <f t="shared" si="7"/>
        <v>0</v>
      </c>
      <c r="W25" s="67"/>
      <c r="X25" s="104">
        <f t="shared" si="8"/>
        <v>0</v>
      </c>
      <c r="Y25" s="63"/>
      <c r="Z25" s="102">
        <f t="shared" si="9"/>
        <v>0</v>
      </c>
      <c r="AA25" s="63"/>
      <c r="AB25" s="102">
        <f t="shared" si="10"/>
        <v>0</v>
      </c>
      <c r="AC25" s="131">
        <f t="shared" si="11"/>
        <v>0</v>
      </c>
    </row>
    <row r="26" spans="1:29" s="41" customFormat="1" ht="21" customHeight="1">
      <c r="A26" s="99">
        <v>7</v>
      </c>
      <c r="B26" s="114" t="s">
        <v>111</v>
      </c>
      <c r="C26" s="114" t="s">
        <v>25</v>
      </c>
      <c r="D26" s="101"/>
      <c r="E26" s="63"/>
      <c r="F26" s="104">
        <f t="shared" si="0"/>
        <v>0</v>
      </c>
      <c r="G26" s="62"/>
      <c r="H26" s="102">
        <f t="shared" si="1"/>
        <v>0</v>
      </c>
      <c r="I26" s="106"/>
      <c r="J26" s="102">
        <f>IF(I26="",0,I15*(1.01-(LOG(I26)/LOG($I$19))))</f>
        <v>0</v>
      </c>
      <c r="K26" s="67"/>
      <c r="L26" s="104">
        <f t="shared" si="2"/>
        <v>0</v>
      </c>
      <c r="M26" s="67"/>
      <c r="N26" s="104">
        <f t="shared" si="3"/>
        <v>0</v>
      </c>
      <c r="O26" s="67"/>
      <c r="P26" s="104">
        <f t="shared" si="4"/>
        <v>0</v>
      </c>
      <c r="Q26" s="67"/>
      <c r="R26" s="104">
        <f t="shared" si="5"/>
        <v>0</v>
      </c>
      <c r="S26" s="67"/>
      <c r="T26" s="104">
        <f t="shared" si="6"/>
        <v>0</v>
      </c>
      <c r="U26" s="67"/>
      <c r="V26" s="104">
        <f t="shared" si="7"/>
        <v>0</v>
      </c>
      <c r="W26" s="67"/>
      <c r="X26" s="104">
        <f t="shared" si="8"/>
        <v>0</v>
      </c>
      <c r="Y26" s="67"/>
      <c r="Z26" s="102">
        <f t="shared" si="9"/>
        <v>0</v>
      </c>
      <c r="AA26" s="67"/>
      <c r="AB26" s="104">
        <f t="shared" si="10"/>
        <v>0</v>
      </c>
      <c r="AC26" s="131">
        <f t="shared" si="11"/>
        <v>0</v>
      </c>
    </row>
    <row r="27" spans="1:29" s="41" customFormat="1" ht="21" customHeight="1">
      <c r="A27" s="99">
        <v>8</v>
      </c>
      <c r="B27" s="114" t="s">
        <v>102</v>
      </c>
      <c r="C27" s="114" t="s">
        <v>103</v>
      </c>
      <c r="D27" s="101"/>
      <c r="E27" s="63"/>
      <c r="F27" s="102">
        <f t="shared" si="0"/>
        <v>0</v>
      </c>
      <c r="G27" s="90"/>
      <c r="H27" s="102">
        <f t="shared" si="1"/>
        <v>0</v>
      </c>
      <c r="I27" s="103"/>
      <c r="J27" s="102">
        <f>IF(I27="",0,I18*(1.01-(LOG(I27)/LOG($I$19))))</f>
        <v>0</v>
      </c>
      <c r="K27" s="63"/>
      <c r="L27" s="102">
        <f t="shared" si="2"/>
        <v>0</v>
      </c>
      <c r="M27" s="67"/>
      <c r="N27" s="104">
        <f t="shared" si="3"/>
        <v>0</v>
      </c>
      <c r="O27" s="67"/>
      <c r="P27" s="104">
        <f t="shared" si="4"/>
        <v>0</v>
      </c>
      <c r="Q27" s="67"/>
      <c r="R27" s="104">
        <f t="shared" si="5"/>
        <v>0</v>
      </c>
      <c r="S27" s="67"/>
      <c r="T27" s="104">
        <f t="shared" si="6"/>
        <v>0</v>
      </c>
      <c r="U27" s="67"/>
      <c r="V27" s="104">
        <f t="shared" si="7"/>
        <v>0</v>
      </c>
      <c r="W27" s="67"/>
      <c r="X27" s="104">
        <f t="shared" si="8"/>
        <v>0</v>
      </c>
      <c r="Y27" s="63"/>
      <c r="Z27" s="102">
        <f t="shared" si="9"/>
        <v>0</v>
      </c>
      <c r="AA27" s="63"/>
      <c r="AB27" s="102">
        <f t="shared" si="10"/>
        <v>0</v>
      </c>
      <c r="AC27" s="131">
        <f t="shared" si="11"/>
        <v>0</v>
      </c>
    </row>
    <row r="28" spans="1:29" s="41" customFormat="1" ht="21" customHeight="1">
      <c r="A28" s="99">
        <v>9</v>
      </c>
      <c r="B28" s="114" t="s">
        <v>85</v>
      </c>
      <c r="C28" s="114" t="s">
        <v>21</v>
      </c>
      <c r="D28" s="101"/>
      <c r="E28" s="67"/>
      <c r="F28" s="102">
        <f t="shared" si="0"/>
        <v>0</v>
      </c>
      <c r="G28" s="90"/>
      <c r="H28" s="102">
        <f t="shared" si="1"/>
        <v>0</v>
      </c>
      <c r="I28" s="103"/>
      <c r="J28" s="102">
        <f>IF(I28="",0,I25*(1.01-(LOG(I28)/LOG($I$19))))</f>
        <v>0</v>
      </c>
      <c r="K28" s="67"/>
      <c r="L28" s="104">
        <f t="shared" si="2"/>
        <v>0</v>
      </c>
      <c r="M28" s="67"/>
      <c r="N28" s="104">
        <f t="shared" si="3"/>
        <v>0</v>
      </c>
      <c r="O28" s="67"/>
      <c r="P28" s="104">
        <f t="shared" si="4"/>
        <v>0</v>
      </c>
      <c r="Q28" s="67"/>
      <c r="R28" s="104">
        <f t="shared" si="5"/>
        <v>0</v>
      </c>
      <c r="S28" s="67"/>
      <c r="T28" s="104">
        <f t="shared" si="6"/>
        <v>0</v>
      </c>
      <c r="U28" s="67"/>
      <c r="V28" s="104">
        <f t="shared" si="7"/>
        <v>0</v>
      </c>
      <c r="W28" s="67"/>
      <c r="X28" s="104">
        <f t="shared" si="8"/>
        <v>0</v>
      </c>
      <c r="Y28" s="63"/>
      <c r="Z28" s="102">
        <f t="shared" si="9"/>
        <v>0</v>
      </c>
      <c r="AA28" s="63"/>
      <c r="AB28" s="102">
        <f t="shared" si="10"/>
        <v>0</v>
      </c>
      <c r="AC28" s="131">
        <f t="shared" si="11"/>
        <v>0</v>
      </c>
    </row>
    <row r="29" spans="1:29" s="41" customFormat="1" ht="21" customHeight="1">
      <c r="A29" s="99">
        <v>10</v>
      </c>
      <c r="B29" s="115" t="s">
        <v>86</v>
      </c>
      <c r="C29" s="115" t="s">
        <v>91</v>
      </c>
      <c r="D29" s="101"/>
      <c r="E29" s="63"/>
      <c r="F29" s="102">
        <f t="shared" si="0"/>
        <v>0</v>
      </c>
      <c r="G29" s="90"/>
      <c r="H29" s="102">
        <f t="shared" si="1"/>
        <v>0</v>
      </c>
      <c r="I29" s="103"/>
      <c r="J29" s="102">
        <f>IF(I29="",0,I21*(1.01-(LOG(I29)/LOG($I$19))))</f>
        <v>0</v>
      </c>
      <c r="K29" s="63"/>
      <c r="L29" s="102">
        <f t="shared" si="2"/>
        <v>0</v>
      </c>
      <c r="M29" s="67"/>
      <c r="N29" s="104">
        <f t="shared" si="3"/>
        <v>0</v>
      </c>
      <c r="O29" s="67"/>
      <c r="P29" s="104">
        <f t="shared" si="4"/>
        <v>0</v>
      </c>
      <c r="Q29" s="67"/>
      <c r="R29" s="104">
        <f t="shared" si="5"/>
        <v>0</v>
      </c>
      <c r="S29" s="67"/>
      <c r="T29" s="104">
        <f t="shared" si="6"/>
        <v>0</v>
      </c>
      <c r="U29" s="67"/>
      <c r="V29" s="104">
        <f t="shared" si="7"/>
        <v>0</v>
      </c>
      <c r="W29" s="67"/>
      <c r="X29" s="104">
        <f t="shared" si="8"/>
        <v>0</v>
      </c>
      <c r="Y29" s="63"/>
      <c r="Z29" s="102">
        <f t="shared" si="9"/>
        <v>0</v>
      </c>
      <c r="AA29" s="63"/>
      <c r="AB29" s="102">
        <f t="shared" si="10"/>
        <v>0</v>
      </c>
      <c r="AC29" s="131">
        <f t="shared" si="11"/>
        <v>0</v>
      </c>
    </row>
    <row r="30" spans="1:29" s="87" customFormat="1" ht="21" customHeight="1">
      <c r="A30" s="99">
        <v>11</v>
      </c>
      <c r="B30" s="115" t="s">
        <v>104</v>
      </c>
      <c r="C30" s="115" t="s">
        <v>103</v>
      </c>
      <c r="D30" s="101"/>
      <c r="E30" s="63"/>
      <c r="F30" s="102">
        <f t="shared" si="0"/>
        <v>0</v>
      </c>
      <c r="G30" s="90"/>
      <c r="H30" s="102">
        <f t="shared" si="1"/>
        <v>0</v>
      </c>
      <c r="I30" s="103"/>
      <c r="J30" s="102">
        <f>IF(I30="",0,I20*(1.01-(LOG(I30)/LOG($I$19))))</f>
        <v>0</v>
      </c>
      <c r="K30" s="63"/>
      <c r="L30" s="102">
        <f t="shared" si="2"/>
        <v>0</v>
      </c>
      <c r="M30" s="67"/>
      <c r="N30" s="104">
        <f t="shared" si="3"/>
        <v>0</v>
      </c>
      <c r="O30" s="67"/>
      <c r="P30" s="104">
        <f t="shared" si="4"/>
        <v>0</v>
      </c>
      <c r="Q30" s="67"/>
      <c r="R30" s="104">
        <f t="shared" si="5"/>
        <v>0</v>
      </c>
      <c r="S30" s="67"/>
      <c r="T30" s="104">
        <f t="shared" si="6"/>
        <v>0</v>
      </c>
      <c r="U30" s="67"/>
      <c r="V30" s="104">
        <f t="shared" si="7"/>
        <v>0</v>
      </c>
      <c r="W30" s="67"/>
      <c r="X30" s="104">
        <f t="shared" si="8"/>
        <v>0</v>
      </c>
      <c r="Y30" s="63"/>
      <c r="Z30" s="102">
        <f t="shared" si="9"/>
        <v>0</v>
      </c>
      <c r="AA30" s="63"/>
      <c r="AB30" s="102">
        <f t="shared" si="10"/>
        <v>0</v>
      </c>
      <c r="AC30" s="131">
        <f t="shared" si="11"/>
        <v>0</v>
      </c>
    </row>
    <row r="31" spans="1:29" s="41" customFormat="1" ht="21" customHeight="1">
      <c r="A31" s="99">
        <v>12</v>
      </c>
      <c r="B31" s="115" t="s">
        <v>87</v>
      </c>
      <c r="C31" s="115" t="s">
        <v>21</v>
      </c>
      <c r="D31" s="101"/>
      <c r="E31" s="63"/>
      <c r="F31" s="102">
        <f t="shared" si="0"/>
        <v>0</v>
      </c>
      <c r="G31" s="90"/>
      <c r="H31" s="102">
        <f t="shared" si="1"/>
        <v>0</v>
      </c>
      <c r="I31" s="103"/>
      <c r="J31" s="102">
        <f>IF(I31="",0,I27*(1.01-(LOG(I31)/LOG($I$19))))</f>
        <v>0</v>
      </c>
      <c r="K31" s="63"/>
      <c r="L31" s="102">
        <f t="shared" si="2"/>
        <v>0</v>
      </c>
      <c r="M31" s="67"/>
      <c r="N31" s="104">
        <f t="shared" si="3"/>
        <v>0</v>
      </c>
      <c r="O31" s="67"/>
      <c r="P31" s="104">
        <f t="shared" si="4"/>
        <v>0</v>
      </c>
      <c r="Q31" s="67"/>
      <c r="R31" s="104">
        <f t="shared" si="5"/>
        <v>0</v>
      </c>
      <c r="S31" s="67"/>
      <c r="T31" s="104">
        <f t="shared" si="6"/>
        <v>0</v>
      </c>
      <c r="U31" s="67"/>
      <c r="V31" s="104">
        <f t="shared" si="7"/>
        <v>0</v>
      </c>
      <c r="W31" s="67"/>
      <c r="X31" s="104">
        <f t="shared" si="8"/>
        <v>0</v>
      </c>
      <c r="Y31" s="63"/>
      <c r="Z31" s="102">
        <f t="shared" si="9"/>
        <v>0</v>
      </c>
      <c r="AA31" s="63"/>
      <c r="AB31" s="102">
        <f t="shared" si="10"/>
        <v>0</v>
      </c>
      <c r="AC31" s="131">
        <f t="shared" si="11"/>
        <v>0</v>
      </c>
    </row>
    <row r="32" spans="1:29" s="41" customFormat="1" ht="21" customHeight="1">
      <c r="A32" s="99">
        <v>13</v>
      </c>
      <c r="B32" s="114" t="s">
        <v>112</v>
      </c>
      <c r="C32" s="114" t="s">
        <v>70</v>
      </c>
      <c r="D32" s="101"/>
      <c r="E32" s="63"/>
      <c r="F32" s="104">
        <f t="shared" si="0"/>
        <v>0</v>
      </c>
      <c r="G32" s="62"/>
      <c r="H32" s="102">
        <f t="shared" si="1"/>
        <v>0</v>
      </c>
      <c r="I32" s="106"/>
      <c r="J32" s="102">
        <f>IF(I32="",0,I20*(1.01-(LOG(I32)/LOG($I$19))))</f>
        <v>0</v>
      </c>
      <c r="K32" s="67"/>
      <c r="L32" s="104">
        <f t="shared" si="2"/>
        <v>0</v>
      </c>
      <c r="M32" s="67"/>
      <c r="N32" s="104">
        <f t="shared" si="3"/>
        <v>0</v>
      </c>
      <c r="O32" s="67"/>
      <c r="P32" s="104">
        <f t="shared" si="4"/>
        <v>0</v>
      </c>
      <c r="Q32" s="67"/>
      <c r="R32" s="104">
        <f t="shared" si="5"/>
        <v>0</v>
      </c>
      <c r="S32" s="67"/>
      <c r="T32" s="104">
        <f t="shared" si="6"/>
        <v>0</v>
      </c>
      <c r="U32" s="67"/>
      <c r="V32" s="104">
        <f t="shared" si="7"/>
        <v>0</v>
      </c>
      <c r="W32" s="67"/>
      <c r="X32" s="104">
        <f t="shared" si="8"/>
        <v>0</v>
      </c>
      <c r="Y32" s="67"/>
      <c r="Z32" s="102">
        <f t="shared" si="9"/>
        <v>0</v>
      </c>
      <c r="AA32" s="67"/>
      <c r="AB32" s="104">
        <f t="shared" si="10"/>
        <v>0</v>
      </c>
      <c r="AC32" s="131">
        <f t="shared" si="11"/>
        <v>0</v>
      </c>
    </row>
    <row r="33" spans="1:29" s="41" customFormat="1" ht="21" customHeight="1">
      <c r="A33" s="99">
        <v>14</v>
      </c>
      <c r="B33" s="105"/>
      <c r="C33" s="105"/>
      <c r="D33" s="101"/>
      <c r="E33" s="67"/>
      <c r="F33" s="104">
        <f t="shared" si="0"/>
        <v>0</v>
      </c>
      <c r="G33" s="62"/>
      <c r="H33" s="102">
        <f t="shared" si="1"/>
        <v>0</v>
      </c>
      <c r="I33" s="106"/>
      <c r="J33" s="102">
        <f>IF(I33="",0,I18*(1.01-(LOG(I33)/LOG($I$19))))</f>
        <v>0</v>
      </c>
      <c r="K33" s="67"/>
      <c r="L33" s="104">
        <f t="shared" si="2"/>
        <v>0</v>
      </c>
      <c r="M33" s="67"/>
      <c r="N33" s="104">
        <f t="shared" si="3"/>
        <v>0</v>
      </c>
      <c r="O33" s="67"/>
      <c r="P33" s="104">
        <f t="shared" si="4"/>
        <v>0</v>
      </c>
      <c r="Q33" s="67"/>
      <c r="R33" s="104">
        <f t="shared" si="5"/>
        <v>0</v>
      </c>
      <c r="S33" s="67"/>
      <c r="T33" s="104">
        <f t="shared" si="6"/>
        <v>0</v>
      </c>
      <c r="U33" s="67"/>
      <c r="V33" s="104">
        <f t="shared" si="7"/>
        <v>0</v>
      </c>
      <c r="W33" s="67"/>
      <c r="X33" s="104">
        <f t="shared" si="8"/>
        <v>0</v>
      </c>
      <c r="Y33" s="67"/>
      <c r="Z33" s="102">
        <f t="shared" si="9"/>
        <v>0</v>
      </c>
      <c r="AA33" s="67"/>
      <c r="AB33" s="104">
        <f t="shared" si="10"/>
        <v>0</v>
      </c>
      <c r="AC33" s="131">
        <f t="shared" si="11"/>
        <v>0</v>
      </c>
    </row>
    <row r="34" spans="1:29" s="41" customFormat="1" ht="21" customHeight="1" thickBot="1">
      <c r="A34" s="107">
        <v>15</v>
      </c>
      <c r="B34" s="108"/>
      <c r="C34" s="108"/>
      <c r="D34" s="109"/>
      <c r="E34" s="69"/>
      <c r="F34" s="110">
        <f t="shared" si="0"/>
        <v>0</v>
      </c>
      <c r="G34" s="91"/>
      <c r="H34" s="111">
        <f t="shared" si="1"/>
        <v>0</v>
      </c>
      <c r="I34" s="112"/>
      <c r="J34" s="111">
        <f>IF(I34="",0,I18*(1.01-(LOG(I34)/LOG($I$19))))</f>
        <v>0</v>
      </c>
      <c r="K34" s="69"/>
      <c r="L34" s="110">
        <f t="shared" si="2"/>
        <v>0</v>
      </c>
      <c r="M34" s="69"/>
      <c r="N34" s="110">
        <f t="shared" si="3"/>
        <v>0</v>
      </c>
      <c r="O34" s="69"/>
      <c r="P34" s="110">
        <f t="shared" si="4"/>
        <v>0</v>
      </c>
      <c r="Q34" s="69"/>
      <c r="R34" s="110">
        <f t="shared" si="5"/>
        <v>0</v>
      </c>
      <c r="S34" s="69"/>
      <c r="T34" s="110">
        <f t="shared" si="6"/>
        <v>0</v>
      </c>
      <c r="U34" s="69"/>
      <c r="V34" s="110">
        <f t="shared" si="7"/>
        <v>0</v>
      </c>
      <c r="W34" s="69"/>
      <c r="X34" s="110">
        <f t="shared" si="8"/>
        <v>0</v>
      </c>
      <c r="Y34" s="69"/>
      <c r="Z34" s="110">
        <f t="shared" si="9"/>
        <v>0</v>
      </c>
      <c r="AA34" s="69"/>
      <c r="AB34" s="110">
        <f t="shared" si="10"/>
        <v>0</v>
      </c>
      <c r="AC34" s="137">
        <f t="shared" si="11"/>
        <v>0</v>
      </c>
    </row>
    <row r="35" spans="1:29" ht="18" customHeight="1" thickTop="1">
      <c r="A35" s="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"/>
      <c r="N35" s="10"/>
      <c r="O35" s="6"/>
      <c r="P35" s="10"/>
      <c r="Q35" s="6"/>
      <c r="R35" s="10"/>
      <c r="S35" s="10"/>
      <c r="T35" s="10"/>
      <c r="U35" s="10"/>
      <c r="V35" s="10"/>
      <c r="W35" s="10"/>
      <c r="X35" s="10"/>
      <c r="Y35" s="6"/>
      <c r="Z35" s="10"/>
      <c r="AA35" s="6"/>
      <c r="AB35" s="10"/>
      <c r="AC35" s="10"/>
    </row>
    <row r="36" spans="2:14" ht="18" customHeight="1">
      <c r="B36" s="21"/>
      <c r="C36" s="21"/>
      <c r="M36" s="22"/>
      <c r="N36" s="22"/>
    </row>
    <row r="37" spans="2:14" ht="18" customHeight="1">
      <c r="B37" s="21"/>
      <c r="C37" s="21"/>
      <c r="M37" s="22"/>
      <c r="N37" s="22"/>
    </row>
    <row r="38" spans="2:3" ht="18" customHeight="1">
      <c r="B38" s="21"/>
      <c r="C38" s="21"/>
    </row>
    <row r="39" spans="2:3" ht="18" customHeight="1">
      <c r="B39" s="21"/>
      <c r="C39" s="21"/>
    </row>
    <row r="40" spans="2:3" ht="18" customHeight="1">
      <c r="B40" s="21"/>
      <c r="C40" s="21"/>
    </row>
    <row r="41" spans="2:3" ht="18" customHeight="1">
      <c r="B41" s="21"/>
      <c r="C41" s="21"/>
    </row>
    <row r="42" spans="2:3" ht="18" customHeight="1">
      <c r="B42" s="21"/>
      <c r="C42" s="21"/>
    </row>
    <row r="43" spans="2:3" ht="18" customHeight="1">
      <c r="B43" s="21"/>
      <c r="C43" s="21"/>
    </row>
    <row r="44" spans="2:3" ht="18" customHeight="1">
      <c r="B44" s="21"/>
      <c r="C44" s="21"/>
    </row>
    <row r="45" spans="2:3" ht="18" customHeight="1">
      <c r="B45" s="21"/>
      <c r="C45" s="21"/>
    </row>
    <row r="46" spans="2:3" ht="18" customHeight="1">
      <c r="B46" s="21"/>
      <c r="C46" s="21"/>
    </row>
    <row r="47" spans="2:3" ht="18" customHeight="1">
      <c r="B47" s="21"/>
      <c r="C47" s="21"/>
    </row>
    <row r="48" spans="2:3" ht="18" customHeight="1">
      <c r="B48" s="21"/>
      <c r="C48" s="21"/>
    </row>
    <row r="49" spans="2:3" ht="18" customHeight="1">
      <c r="B49" s="21"/>
      <c r="C49" s="21"/>
    </row>
    <row r="50" spans="2:3" ht="18" customHeight="1">
      <c r="B50" s="21"/>
      <c r="C50" s="21"/>
    </row>
    <row r="51" spans="2:3" ht="18" customHeight="1">
      <c r="B51" s="21"/>
      <c r="C51" s="21"/>
    </row>
    <row r="52" spans="2:3" ht="18" customHeight="1">
      <c r="B52" s="21"/>
      <c r="C52" s="21"/>
    </row>
    <row r="53" spans="2:3" ht="18" customHeight="1">
      <c r="B53" s="21"/>
      <c r="C53" s="21"/>
    </row>
    <row r="54" spans="2:3" ht="18" customHeight="1">
      <c r="B54" s="21"/>
      <c r="C54" s="21"/>
    </row>
    <row r="55" spans="2:3" ht="18" customHeight="1">
      <c r="B55" s="21"/>
      <c r="C55" s="21"/>
    </row>
    <row r="56" spans="2:3" ht="18" customHeight="1">
      <c r="B56" s="21"/>
      <c r="C56" s="21"/>
    </row>
    <row r="57" spans="2:3" ht="18" customHeight="1">
      <c r="B57" s="21"/>
      <c r="C57" s="21"/>
    </row>
    <row r="58" spans="2:3" ht="18" customHeight="1">
      <c r="B58" s="21"/>
      <c r="C58" s="21"/>
    </row>
    <row r="59" spans="2:3" ht="18" customHeight="1">
      <c r="B59" s="21"/>
      <c r="C59" s="21"/>
    </row>
    <row r="60" spans="2:3" ht="18" customHeight="1">
      <c r="B60" s="21"/>
      <c r="C60" s="21"/>
    </row>
    <row r="61" spans="2:3" ht="18" customHeight="1">
      <c r="B61" s="21"/>
      <c r="C61" s="21"/>
    </row>
    <row r="62" spans="2:3" ht="18" customHeight="1">
      <c r="B62" s="21"/>
      <c r="C62" s="21"/>
    </row>
    <row r="63" spans="2:3" ht="18" customHeight="1">
      <c r="B63" s="21"/>
      <c r="C63" s="21"/>
    </row>
    <row r="64" spans="2:3" ht="18" customHeight="1">
      <c r="B64" s="21"/>
      <c r="C64" s="21"/>
    </row>
    <row r="65" spans="2:3" ht="18" customHeight="1">
      <c r="B65" s="21"/>
      <c r="C65" s="21"/>
    </row>
    <row r="66" spans="2:3" ht="18" customHeight="1">
      <c r="B66" s="21"/>
      <c r="C66" s="21"/>
    </row>
    <row r="67" spans="2:3" ht="18" customHeight="1">
      <c r="B67" s="21"/>
      <c r="C67" s="21"/>
    </row>
    <row r="68" spans="2:3" ht="18" customHeight="1">
      <c r="B68" s="21"/>
      <c r="C68" s="21"/>
    </row>
    <row r="69" spans="2:3" ht="18" customHeight="1">
      <c r="B69" s="21"/>
      <c r="C69" s="21"/>
    </row>
    <row r="70" spans="2:3" ht="18" customHeight="1">
      <c r="B70" s="21"/>
      <c r="C70" s="21"/>
    </row>
    <row r="71" spans="2:3" ht="18" customHeight="1">
      <c r="B71" s="21"/>
      <c r="C71" s="21"/>
    </row>
    <row r="72" spans="2:3" ht="18" customHeight="1">
      <c r="B72" s="21"/>
      <c r="C72" s="21"/>
    </row>
    <row r="73" spans="2:3" ht="18" customHeight="1">
      <c r="B73" s="21"/>
      <c r="C73" s="21"/>
    </row>
    <row r="74" spans="2:3" ht="18" customHeight="1">
      <c r="B74" s="21"/>
      <c r="C74" s="21"/>
    </row>
    <row r="75" spans="2:3" ht="18" customHeight="1">
      <c r="B75" s="21"/>
      <c r="C75" s="21"/>
    </row>
    <row r="76" spans="2:3" ht="18" customHeight="1">
      <c r="B76" s="21"/>
      <c r="C76" s="21"/>
    </row>
    <row r="77" spans="2:3" ht="18" customHeight="1">
      <c r="B77" s="21"/>
      <c r="C77" s="21"/>
    </row>
    <row r="78" spans="2:3" ht="18" customHeight="1">
      <c r="B78" s="21"/>
      <c r="C78" s="21"/>
    </row>
    <row r="79" spans="2:3" ht="18" customHeight="1">
      <c r="B79" s="21"/>
      <c r="C79" s="21"/>
    </row>
    <row r="80" spans="2:3" ht="18" customHeight="1">
      <c r="B80" s="21"/>
      <c r="C80" s="21"/>
    </row>
    <row r="81" spans="2:3" ht="18" customHeight="1">
      <c r="B81" s="21"/>
      <c r="C81" s="21"/>
    </row>
    <row r="82" spans="2:3" ht="18" customHeight="1">
      <c r="B82" s="21"/>
      <c r="C82" s="21"/>
    </row>
    <row r="83" spans="2:3" ht="18" customHeight="1">
      <c r="B83" s="21"/>
      <c r="C83" s="21"/>
    </row>
    <row r="84" spans="2:3" ht="18" customHeight="1">
      <c r="B84" s="21"/>
      <c r="C84" s="21"/>
    </row>
    <row r="85" spans="2:3" ht="18" customHeight="1">
      <c r="B85" s="21"/>
      <c r="C85" s="21"/>
    </row>
    <row r="86" spans="2:3" ht="18" customHeight="1">
      <c r="B86" s="21"/>
      <c r="C86" s="21"/>
    </row>
    <row r="87" spans="2:3" ht="18" customHeight="1">
      <c r="B87" s="21"/>
      <c r="C87" s="21"/>
    </row>
    <row r="88" spans="2:3" ht="18" customHeight="1">
      <c r="B88" s="21"/>
      <c r="C88" s="21"/>
    </row>
    <row r="89" spans="2:3" ht="18" customHeight="1">
      <c r="B89" s="21"/>
      <c r="C89" s="21"/>
    </row>
    <row r="90" spans="2:3" ht="18" customHeight="1">
      <c r="B90" s="21"/>
      <c r="C90" s="21"/>
    </row>
    <row r="91" spans="2:3" ht="18" customHeight="1">
      <c r="B91" s="21"/>
      <c r="C91" s="21"/>
    </row>
    <row r="92" spans="2:3" ht="18" customHeight="1">
      <c r="B92" s="21"/>
      <c r="C92" s="21"/>
    </row>
    <row r="93" spans="2:3" ht="18" customHeight="1">
      <c r="B93" s="21"/>
      <c r="C93" s="21"/>
    </row>
    <row r="94" spans="2:3" ht="18" customHeight="1">
      <c r="B94" s="21"/>
      <c r="C94" s="21"/>
    </row>
    <row r="95" spans="2:3" ht="18" customHeight="1">
      <c r="B95" s="21"/>
      <c r="C95" s="21"/>
    </row>
    <row r="96" spans="2:3" ht="18" customHeight="1">
      <c r="B96" s="21"/>
      <c r="C96" s="21"/>
    </row>
    <row r="97" spans="2:3" ht="18" customHeight="1">
      <c r="B97" s="21"/>
      <c r="C97" s="21"/>
    </row>
    <row r="98" spans="2:3" ht="18" customHeight="1">
      <c r="B98" s="21"/>
      <c r="C98" s="21"/>
    </row>
    <row r="99" spans="2:3" ht="18" customHeight="1">
      <c r="B99" s="21"/>
      <c r="C99" s="21"/>
    </row>
    <row r="100" spans="2:3" ht="18" customHeight="1">
      <c r="B100" s="21"/>
      <c r="C100" s="21"/>
    </row>
    <row r="101" spans="2:3" ht="18" customHeight="1">
      <c r="B101" s="21"/>
      <c r="C101" s="21"/>
    </row>
    <row r="102" spans="2:3" ht="18" customHeight="1">
      <c r="B102" s="21"/>
      <c r="C102" s="21"/>
    </row>
    <row r="103" spans="2:3" ht="18" customHeight="1">
      <c r="B103" s="21"/>
      <c r="C103" s="21"/>
    </row>
    <row r="104" spans="2:3" ht="18" customHeight="1">
      <c r="B104" s="21"/>
      <c r="C104" s="21"/>
    </row>
    <row r="105" spans="2:3" ht="18" customHeight="1">
      <c r="B105" s="21"/>
      <c r="C105" s="21"/>
    </row>
    <row r="106" spans="2:3" ht="18" customHeight="1">
      <c r="B106" s="21"/>
      <c r="C106" s="21"/>
    </row>
    <row r="107" spans="2:3" ht="18" customHeight="1">
      <c r="B107" s="21"/>
      <c r="C107" s="21"/>
    </row>
    <row r="108" spans="2:3" ht="18" customHeight="1">
      <c r="B108" s="21"/>
      <c r="C108" s="21"/>
    </row>
    <row r="109" spans="2:3" ht="18" customHeight="1">
      <c r="B109" s="21"/>
      <c r="C109" s="21"/>
    </row>
    <row r="110" spans="2:3" ht="18" customHeight="1">
      <c r="B110" s="21"/>
      <c r="C110" s="21"/>
    </row>
    <row r="111" spans="2:3" ht="18" customHeight="1">
      <c r="B111" s="21"/>
      <c r="C111" s="21"/>
    </row>
    <row r="112" spans="2:3" ht="18" customHeight="1">
      <c r="B112" s="21"/>
      <c r="C112" s="21"/>
    </row>
    <row r="113" spans="2:3" ht="18" customHeight="1">
      <c r="B113" s="21"/>
      <c r="C113" s="21"/>
    </row>
    <row r="114" spans="2:3" ht="18" customHeight="1">
      <c r="B114" s="21"/>
      <c r="C114" s="21"/>
    </row>
    <row r="115" spans="2:3" ht="18" customHeight="1">
      <c r="B115" s="21"/>
      <c r="C115" s="21"/>
    </row>
    <row r="116" spans="2:3" ht="18" customHeight="1">
      <c r="B116" s="21"/>
      <c r="C116" s="21"/>
    </row>
    <row r="117" spans="2:3" ht="18" customHeight="1">
      <c r="B117" s="21"/>
      <c r="C117" s="21"/>
    </row>
    <row r="118" spans="2:3" ht="18" customHeight="1">
      <c r="B118" s="21"/>
      <c r="C118" s="21"/>
    </row>
    <row r="119" spans="2:3" ht="18" customHeight="1">
      <c r="B119" s="21"/>
      <c r="C119" s="21"/>
    </row>
    <row r="120" spans="2:3" ht="18" customHeight="1">
      <c r="B120" s="21"/>
      <c r="C120" s="21"/>
    </row>
    <row r="121" spans="2:3" ht="18" customHeight="1">
      <c r="B121" s="21"/>
      <c r="C121" s="21"/>
    </row>
    <row r="122" spans="2:3" ht="18" customHeight="1">
      <c r="B122" s="21"/>
      <c r="C122" s="21"/>
    </row>
    <row r="123" spans="2:3" ht="18" customHeight="1">
      <c r="B123" s="21"/>
      <c r="C123" s="21"/>
    </row>
    <row r="124" spans="2:3" ht="18" customHeight="1">
      <c r="B124" s="21"/>
      <c r="C124" s="21"/>
    </row>
    <row r="125" spans="2:3" ht="18" customHeight="1">
      <c r="B125" s="21"/>
      <c r="C125" s="21"/>
    </row>
    <row r="126" spans="2:3" ht="18" customHeight="1">
      <c r="B126" s="21"/>
      <c r="C126" s="21"/>
    </row>
    <row r="127" spans="2:3" ht="18" customHeight="1">
      <c r="B127" s="21"/>
      <c r="C127" s="21"/>
    </row>
    <row r="128" spans="2:3" ht="18" customHeight="1">
      <c r="B128" s="21"/>
      <c r="C128" s="21"/>
    </row>
    <row r="129" spans="2:3" ht="18" customHeight="1">
      <c r="B129" s="21"/>
      <c r="C129" s="21"/>
    </row>
    <row r="130" spans="2:3" ht="18" customHeight="1">
      <c r="B130" s="21"/>
      <c r="C130" s="21"/>
    </row>
    <row r="131" spans="2:3" ht="18" customHeight="1">
      <c r="B131" s="21"/>
      <c r="C131" s="21"/>
    </row>
    <row r="132" spans="2:3" ht="18" customHeight="1">
      <c r="B132" s="21"/>
      <c r="C132" s="21"/>
    </row>
    <row r="133" spans="2:3" ht="18" customHeight="1">
      <c r="B133" s="21"/>
      <c r="C133" s="21"/>
    </row>
    <row r="134" spans="2:3" ht="18" customHeight="1">
      <c r="B134" s="21"/>
      <c r="C134" s="21"/>
    </row>
    <row r="135" spans="2:3" ht="18" customHeight="1">
      <c r="B135" s="21"/>
      <c r="C135" s="21"/>
    </row>
    <row r="136" spans="2:3" ht="18" customHeight="1">
      <c r="B136" s="21"/>
      <c r="C136" s="21"/>
    </row>
    <row r="137" spans="2:3" ht="18" customHeight="1">
      <c r="B137" s="21"/>
      <c r="C137" s="21"/>
    </row>
    <row r="138" spans="2:3" ht="18" customHeight="1">
      <c r="B138" s="21"/>
      <c r="C138" s="21"/>
    </row>
    <row r="139" spans="2:3" ht="18" customHeight="1">
      <c r="B139" s="21"/>
      <c r="C139" s="21"/>
    </row>
    <row r="140" spans="2:3" ht="18" customHeight="1">
      <c r="B140" s="21"/>
      <c r="C140" s="21"/>
    </row>
    <row r="141" spans="2:3" ht="18" customHeight="1">
      <c r="B141" s="21"/>
      <c r="C141" s="21"/>
    </row>
    <row r="142" spans="2:3" ht="18" customHeight="1">
      <c r="B142" s="21"/>
      <c r="C142" s="21"/>
    </row>
    <row r="143" spans="2:3" ht="18" customHeight="1">
      <c r="B143" s="21"/>
      <c r="C143" s="21"/>
    </row>
    <row r="144" spans="2:3" ht="18" customHeight="1">
      <c r="B144" s="21"/>
      <c r="C144" s="21"/>
    </row>
    <row r="145" spans="2:3" ht="18" customHeight="1">
      <c r="B145" s="21"/>
      <c r="C145" s="21"/>
    </row>
    <row r="146" spans="2:3" ht="18" customHeight="1">
      <c r="B146" s="21"/>
      <c r="C146" s="21"/>
    </row>
    <row r="147" spans="2:3" ht="18" customHeight="1">
      <c r="B147" s="21"/>
      <c r="C147" s="21"/>
    </row>
    <row r="148" spans="2:3" ht="18" customHeight="1">
      <c r="B148" s="21"/>
      <c r="C148" s="21"/>
    </row>
    <row r="149" spans="2:3" ht="18" customHeight="1">
      <c r="B149" s="21"/>
      <c r="C149" s="21"/>
    </row>
    <row r="150" spans="2:3" ht="18" customHeight="1">
      <c r="B150" s="21"/>
      <c r="C150" s="21"/>
    </row>
    <row r="151" spans="2:3" ht="18" customHeight="1">
      <c r="B151" s="21"/>
      <c r="C151" s="21"/>
    </row>
    <row r="152" spans="2:3" ht="18" customHeight="1">
      <c r="B152" s="21"/>
      <c r="C152" s="21"/>
    </row>
    <row r="153" spans="2:3" ht="18" customHeight="1">
      <c r="B153" s="21"/>
      <c r="C153" s="21"/>
    </row>
    <row r="154" spans="2:3" ht="18" customHeight="1">
      <c r="B154" s="21"/>
      <c r="C154" s="21"/>
    </row>
    <row r="155" spans="2:3" ht="18" customHeight="1">
      <c r="B155" s="21"/>
      <c r="C155" s="21"/>
    </row>
    <row r="156" spans="2:3" ht="18" customHeight="1">
      <c r="B156" s="21"/>
      <c r="C156" s="21"/>
    </row>
    <row r="157" spans="2:3" ht="18" customHeight="1">
      <c r="B157" s="21"/>
      <c r="C157" s="21"/>
    </row>
    <row r="158" spans="2:3" ht="18" customHeight="1">
      <c r="B158" s="21"/>
      <c r="C158" s="21"/>
    </row>
    <row r="159" spans="2:3" ht="18" customHeight="1">
      <c r="B159" s="21"/>
      <c r="C159" s="21"/>
    </row>
    <row r="160" spans="2:3" ht="18" customHeight="1">
      <c r="B160" s="21"/>
      <c r="C160" s="21"/>
    </row>
    <row r="161" spans="2:3" ht="18" customHeight="1">
      <c r="B161" s="21"/>
      <c r="C161" s="21"/>
    </row>
    <row r="162" spans="2:3" ht="18" customHeight="1">
      <c r="B162" s="21"/>
      <c r="C162" s="21"/>
    </row>
    <row r="163" spans="2:3" ht="18" customHeight="1">
      <c r="B163" s="21"/>
      <c r="C163" s="21"/>
    </row>
    <row r="164" spans="2:3" ht="18" customHeight="1">
      <c r="B164" s="21"/>
      <c r="C164" s="21"/>
    </row>
    <row r="165" spans="2:3" ht="18" customHeight="1">
      <c r="B165" s="21"/>
      <c r="C165" s="21"/>
    </row>
    <row r="166" spans="2:3" ht="18" customHeight="1">
      <c r="B166" s="21"/>
      <c r="C166" s="21"/>
    </row>
    <row r="167" spans="2:3" ht="18" customHeight="1">
      <c r="B167" s="21"/>
      <c r="C167" s="21"/>
    </row>
    <row r="168" spans="2:3" ht="18" customHeight="1">
      <c r="B168" s="21"/>
      <c r="C168" s="21"/>
    </row>
    <row r="169" spans="2:3" ht="18" customHeight="1">
      <c r="B169" s="21"/>
      <c r="C169" s="21"/>
    </row>
    <row r="170" spans="2:3" ht="18" customHeight="1">
      <c r="B170" s="21"/>
      <c r="C170" s="21"/>
    </row>
    <row r="171" spans="2:3" ht="18" customHeight="1">
      <c r="B171" s="21"/>
      <c r="C171" s="21"/>
    </row>
    <row r="172" spans="2:3" ht="18" customHeight="1">
      <c r="B172" s="21"/>
      <c r="C172" s="21"/>
    </row>
    <row r="173" spans="2:3" ht="18" customHeight="1">
      <c r="B173" s="21"/>
      <c r="C173" s="21"/>
    </row>
    <row r="174" spans="2:3" ht="18" customHeight="1">
      <c r="B174" s="21"/>
      <c r="C174" s="21"/>
    </row>
    <row r="175" spans="2:3" ht="18" customHeight="1">
      <c r="B175" s="21"/>
      <c r="C175" s="21"/>
    </row>
    <row r="176" spans="2:3" ht="18" customHeight="1">
      <c r="B176" s="21"/>
      <c r="C176" s="21"/>
    </row>
    <row r="177" spans="2:3" ht="18" customHeight="1">
      <c r="B177" s="21"/>
      <c r="C177" s="21"/>
    </row>
    <row r="178" spans="2:3" ht="18" customHeight="1">
      <c r="B178" s="21"/>
      <c r="C178" s="21"/>
    </row>
    <row r="179" spans="2:3" ht="18" customHeight="1">
      <c r="B179" s="21"/>
      <c r="C179" s="21"/>
    </row>
    <row r="180" spans="2:3" ht="18" customHeight="1">
      <c r="B180" s="21"/>
      <c r="C180" s="21"/>
    </row>
    <row r="181" spans="2:3" ht="18" customHeight="1">
      <c r="B181" s="21"/>
      <c r="C181" s="21"/>
    </row>
    <row r="182" spans="2:3" ht="18" customHeight="1">
      <c r="B182" s="21"/>
      <c r="C182" s="21"/>
    </row>
    <row r="183" spans="2:3" ht="18" customHeight="1">
      <c r="B183" s="21"/>
      <c r="C183" s="21"/>
    </row>
    <row r="184" spans="2:3" ht="18" customHeight="1">
      <c r="B184" s="21"/>
      <c r="C184" s="21"/>
    </row>
    <row r="185" spans="2:3" ht="18" customHeight="1">
      <c r="B185" s="21"/>
      <c r="C185" s="21"/>
    </row>
    <row r="186" spans="2:3" ht="18" customHeight="1">
      <c r="B186" s="21"/>
      <c r="C186" s="21"/>
    </row>
    <row r="187" spans="2:3" ht="18" customHeight="1">
      <c r="B187" s="21"/>
      <c r="C187" s="21"/>
    </row>
    <row r="188" spans="2:3" ht="18" customHeight="1">
      <c r="B188" s="21"/>
      <c r="C188" s="21"/>
    </row>
    <row r="189" spans="2:3" ht="18" customHeight="1">
      <c r="B189" s="21"/>
      <c r="C189" s="21"/>
    </row>
    <row r="190" spans="2:3" ht="18" customHeight="1">
      <c r="B190" s="21"/>
      <c r="C190" s="21"/>
    </row>
    <row r="191" spans="2:3" ht="18" customHeight="1">
      <c r="B191" s="21"/>
      <c r="C191" s="21"/>
    </row>
    <row r="192" spans="2:3" ht="18" customHeight="1">
      <c r="B192" s="21"/>
      <c r="C192" s="21"/>
    </row>
    <row r="193" spans="2:3" ht="18" customHeight="1">
      <c r="B193" s="21"/>
      <c r="C193" s="21"/>
    </row>
    <row r="194" spans="2:3" ht="18" customHeight="1">
      <c r="B194" s="21"/>
      <c r="C194" s="21"/>
    </row>
  </sheetData>
  <sheetProtection/>
  <mergeCells count="66">
    <mergeCell ref="U1:V15"/>
    <mergeCell ref="W1:X15"/>
    <mergeCell ref="Y1:Z15"/>
    <mergeCell ref="AA1:AB15"/>
    <mergeCell ref="B13:B14"/>
    <mergeCell ref="B15:B16"/>
    <mergeCell ref="E16:F16"/>
    <mergeCell ref="G16:H16"/>
    <mergeCell ref="I16:J16"/>
    <mergeCell ref="K16:L16"/>
    <mergeCell ref="E1:F15"/>
    <mergeCell ref="G1:H15"/>
    <mergeCell ref="I1:J15"/>
    <mergeCell ref="K1:L15"/>
    <mergeCell ref="M16:N16"/>
    <mergeCell ref="O16:P16"/>
    <mergeCell ref="Q16:R16"/>
    <mergeCell ref="S16:T16"/>
    <mergeCell ref="M1:N15"/>
    <mergeCell ref="O1:P15"/>
    <mergeCell ref="Q1:R15"/>
    <mergeCell ref="S1:T15"/>
    <mergeCell ref="U16:V16"/>
    <mergeCell ref="W16:X16"/>
    <mergeCell ref="Y16:Z16"/>
    <mergeCell ref="AA16:AB16"/>
    <mergeCell ref="B17:B18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U18:V18"/>
    <mergeCell ref="W18:X18"/>
    <mergeCell ref="Y18:Z18"/>
    <mergeCell ref="C18:D18"/>
    <mergeCell ref="E18:F18"/>
    <mergeCell ref="G18:H18"/>
    <mergeCell ref="I18:J18"/>
    <mergeCell ref="K18:L18"/>
    <mergeCell ref="M18:N18"/>
    <mergeCell ref="M19:N19"/>
    <mergeCell ref="O19:P19"/>
    <mergeCell ref="Q19:R19"/>
    <mergeCell ref="S19:T19"/>
    <mergeCell ref="O18:P18"/>
    <mergeCell ref="Q18:R18"/>
    <mergeCell ref="S18:T18"/>
    <mergeCell ref="U19:V19"/>
    <mergeCell ref="W19:X19"/>
    <mergeCell ref="Y19:Z19"/>
    <mergeCell ref="AA19:AB19"/>
    <mergeCell ref="AA18:AB18"/>
    <mergeCell ref="C19:D19"/>
    <mergeCell ref="E19:F19"/>
    <mergeCell ref="G19:H19"/>
    <mergeCell ref="I19:J19"/>
    <mergeCell ref="K19:L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X194"/>
  <sheetViews>
    <sheetView showGridLines="0" zoomScale="68" zoomScaleNormal="68" zoomScaleSheetLayoutView="87" zoomScalePageLayoutView="0" workbookViewId="0" topLeftCell="A5">
      <selection activeCell="Y19" sqref="Y19"/>
    </sheetView>
  </sheetViews>
  <sheetFormatPr defaultColWidth="10.28125" defaultRowHeight="18" customHeight="1"/>
  <cols>
    <col min="1" max="1" width="5.00390625" style="0" customWidth="1"/>
    <col min="2" max="2" width="31.421875" style="0" customWidth="1"/>
    <col min="3" max="3" width="24.8515625" style="0" customWidth="1"/>
    <col min="4" max="4" width="9.8515625" style="0" customWidth="1"/>
    <col min="5" max="22" width="8.7109375" style="0" customWidth="1"/>
    <col min="23" max="23" width="11.7109375" style="0" customWidth="1"/>
    <col min="24" max="24" width="14.421875" style="0" bestFit="1" customWidth="1"/>
  </cols>
  <sheetData>
    <row r="1" spans="5:23" s="1" customFormat="1" ht="18" customHeight="1">
      <c r="E1" s="388" t="s">
        <v>65</v>
      </c>
      <c r="F1" s="388"/>
      <c r="G1" s="408" t="s">
        <v>67</v>
      </c>
      <c r="H1" s="408"/>
      <c r="I1" s="382" t="s">
        <v>208</v>
      </c>
      <c r="J1" s="382"/>
      <c r="K1" s="409"/>
      <c r="L1" s="409"/>
      <c r="M1" s="409"/>
      <c r="N1" s="409"/>
      <c r="O1" s="408" t="s">
        <v>68</v>
      </c>
      <c r="P1" s="408"/>
      <c r="Q1" s="408" t="s">
        <v>69</v>
      </c>
      <c r="R1" s="408"/>
      <c r="S1" s="444"/>
      <c r="T1" s="444"/>
      <c r="U1" s="441" t="s">
        <v>57</v>
      </c>
      <c r="V1" s="441"/>
      <c r="W1" s="297"/>
    </row>
    <row r="2" spans="5:23" s="1" customFormat="1" ht="18" customHeight="1">
      <c r="E2" s="388"/>
      <c r="F2" s="388"/>
      <c r="G2" s="408"/>
      <c r="H2" s="408"/>
      <c r="I2" s="382"/>
      <c r="J2" s="382"/>
      <c r="K2" s="409"/>
      <c r="L2" s="409"/>
      <c r="M2" s="409"/>
      <c r="N2" s="409"/>
      <c r="O2" s="408"/>
      <c r="P2" s="408"/>
      <c r="Q2" s="408"/>
      <c r="R2" s="408"/>
      <c r="S2" s="444"/>
      <c r="T2" s="444"/>
      <c r="U2" s="441"/>
      <c r="V2" s="441"/>
      <c r="W2" s="297"/>
    </row>
    <row r="3" spans="5:23" s="1" customFormat="1" ht="18" customHeight="1">
      <c r="E3" s="388"/>
      <c r="F3" s="388"/>
      <c r="G3" s="408"/>
      <c r="H3" s="408"/>
      <c r="I3" s="382"/>
      <c r="J3" s="382"/>
      <c r="K3" s="409"/>
      <c r="L3" s="409"/>
      <c r="M3" s="409"/>
      <c r="N3" s="409"/>
      <c r="O3" s="408"/>
      <c r="P3" s="408"/>
      <c r="Q3" s="408"/>
      <c r="R3" s="408"/>
      <c r="S3" s="444"/>
      <c r="T3" s="444"/>
      <c r="U3" s="441"/>
      <c r="V3" s="441"/>
      <c r="W3" s="297"/>
    </row>
    <row r="4" spans="5:23" s="1" customFormat="1" ht="18" customHeight="1">
      <c r="E4" s="388"/>
      <c r="F4" s="388"/>
      <c r="G4" s="408"/>
      <c r="H4" s="408"/>
      <c r="I4" s="382"/>
      <c r="J4" s="382"/>
      <c r="K4" s="409"/>
      <c r="L4" s="409"/>
      <c r="M4" s="409"/>
      <c r="N4" s="409"/>
      <c r="O4" s="408"/>
      <c r="P4" s="408"/>
      <c r="Q4" s="408"/>
      <c r="R4" s="408"/>
      <c r="S4" s="444"/>
      <c r="T4" s="444"/>
      <c r="U4" s="441"/>
      <c r="V4" s="441"/>
      <c r="W4" s="297"/>
    </row>
    <row r="5" spans="5:23" s="1" customFormat="1" ht="18" customHeight="1">
      <c r="E5" s="388"/>
      <c r="F5" s="388"/>
      <c r="G5" s="408"/>
      <c r="H5" s="408"/>
      <c r="I5" s="382"/>
      <c r="J5" s="382"/>
      <c r="K5" s="409"/>
      <c r="L5" s="409"/>
      <c r="M5" s="409"/>
      <c r="N5" s="409"/>
      <c r="O5" s="408"/>
      <c r="P5" s="408"/>
      <c r="Q5" s="408"/>
      <c r="R5" s="408"/>
      <c r="S5" s="444"/>
      <c r="T5" s="444"/>
      <c r="U5" s="441"/>
      <c r="V5" s="441"/>
      <c r="W5" s="297"/>
    </row>
    <row r="6" spans="5:23" s="1" customFormat="1" ht="18" customHeight="1">
      <c r="E6" s="388"/>
      <c r="F6" s="388"/>
      <c r="G6" s="408"/>
      <c r="H6" s="408"/>
      <c r="I6" s="382"/>
      <c r="J6" s="382"/>
      <c r="K6" s="409"/>
      <c r="L6" s="409"/>
      <c r="M6" s="409"/>
      <c r="N6" s="409"/>
      <c r="O6" s="408"/>
      <c r="P6" s="408"/>
      <c r="Q6" s="408"/>
      <c r="R6" s="408"/>
      <c r="S6" s="444"/>
      <c r="T6" s="444"/>
      <c r="U6" s="441"/>
      <c r="V6" s="441"/>
      <c r="W6" s="297"/>
    </row>
    <row r="7" spans="5:23" s="1" customFormat="1" ht="18" customHeight="1">
      <c r="E7" s="388"/>
      <c r="F7" s="388"/>
      <c r="G7" s="408"/>
      <c r="H7" s="408"/>
      <c r="I7" s="382"/>
      <c r="J7" s="382"/>
      <c r="K7" s="409"/>
      <c r="L7" s="409"/>
      <c r="M7" s="409"/>
      <c r="N7" s="409"/>
      <c r="O7" s="408"/>
      <c r="P7" s="408"/>
      <c r="Q7" s="408"/>
      <c r="R7" s="408"/>
      <c r="S7" s="444"/>
      <c r="T7" s="444"/>
      <c r="U7" s="441"/>
      <c r="V7" s="441"/>
      <c r="W7" s="297"/>
    </row>
    <row r="8" spans="5:23" s="1" customFormat="1" ht="18" customHeight="1">
      <c r="E8" s="388"/>
      <c r="F8" s="388"/>
      <c r="G8" s="408"/>
      <c r="H8" s="408"/>
      <c r="I8" s="382"/>
      <c r="J8" s="382"/>
      <c r="K8" s="409"/>
      <c r="L8" s="409"/>
      <c r="M8" s="409"/>
      <c r="N8" s="409"/>
      <c r="O8" s="408"/>
      <c r="P8" s="408"/>
      <c r="Q8" s="408"/>
      <c r="R8" s="408"/>
      <c r="S8" s="444"/>
      <c r="T8" s="444"/>
      <c r="U8" s="441"/>
      <c r="V8" s="441"/>
      <c r="W8" s="297"/>
    </row>
    <row r="9" spans="5:23" s="1" customFormat="1" ht="18" customHeight="1">
      <c r="E9" s="388"/>
      <c r="F9" s="388"/>
      <c r="G9" s="408"/>
      <c r="H9" s="408"/>
      <c r="I9" s="382"/>
      <c r="J9" s="382"/>
      <c r="K9" s="409"/>
      <c r="L9" s="409"/>
      <c r="M9" s="409"/>
      <c r="N9" s="409"/>
      <c r="O9" s="408"/>
      <c r="P9" s="408"/>
      <c r="Q9" s="408"/>
      <c r="R9" s="408"/>
      <c r="S9" s="444"/>
      <c r="T9" s="444"/>
      <c r="U9" s="441"/>
      <c r="V9" s="441"/>
      <c r="W9" s="297"/>
    </row>
    <row r="10" spans="5:23" s="1" customFormat="1" ht="18" customHeight="1">
      <c r="E10" s="388"/>
      <c r="F10" s="388"/>
      <c r="G10" s="408"/>
      <c r="H10" s="408"/>
      <c r="I10" s="382"/>
      <c r="J10" s="382"/>
      <c r="K10" s="409"/>
      <c r="L10" s="409"/>
      <c r="M10" s="409"/>
      <c r="N10" s="409"/>
      <c r="O10" s="408"/>
      <c r="P10" s="408"/>
      <c r="Q10" s="408"/>
      <c r="R10" s="408"/>
      <c r="S10" s="444"/>
      <c r="T10" s="444"/>
      <c r="U10" s="441"/>
      <c r="V10" s="441"/>
      <c r="W10" s="297"/>
    </row>
    <row r="11" spans="5:23" s="1" customFormat="1" ht="18" customHeight="1">
      <c r="E11" s="388"/>
      <c r="F11" s="388"/>
      <c r="G11" s="408"/>
      <c r="H11" s="408"/>
      <c r="I11" s="382"/>
      <c r="J11" s="382"/>
      <c r="K11" s="409"/>
      <c r="L11" s="409"/>
      <c r="M11" s="409"/>
      <c r="N11" s="409"/>
      <c r="O11" s="408"/>
      <c r="P11" s="408"/>
      <c r="Q11" s="408"/>
      <c r="R11" s="408"/>
      <c r="S11" s="444"/>
      <c r="T11" s="444"/>
      <c r="U11" s="441"/>
      <c r="V11" s="441"/>
      <c r="W11" s="297"/>
    </row>
    <row r="12" spans="4:23" s="1" customFormat="1" ht="5.25" customHeight="1">
      <c r="D12" s="2"/>
      <c r="E12" s="388"/>
      <c r="F12" s="388"/>
      <c r="G12" s="408"/>
      <c r="H12" s="408"/>
      <c r="I12" s="382"/>
      <c r="J12" s="382"/>
      <c r="K12" s="409"/>
      <c r="L12" s="409"/>
      <c r="M12" s="409"/>
      <c r="N12" s="409"/>
      <c r="O12" s="408"/>
      <c r="P12" s="408"/>
      <c r="Q12" s="408"/>
      <c r="R12" s="408"/>
      <c r="S12" s="444"/>
      <c r="T12" s="444"/>
      <c r="U12" s="441"/>
      <c r="V12" s="441"/>
      <c r="W12" s="297"/>
    </row>
    <row r="13" spans="2:23" s="1" customFormat="1" ht="18" customHeight="1">
      <c r="B13" s="412" t="s">
        <v>13</v>
      </c>
      <c r="C13" s="18"/>
      <c r="D13" s="2"/>
      <c r="E13" s="388"/>
      <c r="F13" s="388"/>
      <c r="G13" s="408"/>
      <c r="H13" s="408"/>
      <c r="I13" s="382"/>
      <c r="J13" s="382"/>
      <c r="K13" s="409"/>
      <c r="L13" s="409"/>
      <c r="M13" s="409"/>
      <c r="N13" s="409"/>
      <c r="O13" s="408"/>
      <c r="P13" s="408"/>
      <c r="Q13" s="408"/>
      <c r="R13" s="408"/>
      <c r="S13" s="444"/>
      <c r="T13" s="444"/>
      <c r="U13" s="441"/>
      <c r="V13" s="441"/>
      <c r="W13" s="297"/>
    </row>
    <row r="14" spans="2:23" s="1" customFormat="1" ht="18" customHeight="1">
      <c r="B14" s="413"/>
      <c r="C14" s="18"/>
      <c r="D14" s="3"/>
      <c r="E14" s="388"/>
      <c r="F14" s="388"/>
      <c r="G14" s="408"/>
      <c r="H14" s="408"/>
      <c r="I14" s="382"/>
      <c r="J14" s="382"/>
      <c r="K14" s="409"/>
      <c r="L14" s="409"/>
      <c r="M14" s="409"/>
      <c r="N14" s="409"/>
      <c r="O14" s="408"/>
      <c r="P14" s="408"/>
      <c r="Q14" s="408"/>
      <c r="R14" s="408"/>
      <c r="S14" s="444"/>
      <c r="T14" s="444"/>
      <c r="U14" s="441"/>
      <c r="V14" s="441"/>
      <c r="W14" s="297"/>
    </row>
    <row r="15" spans="2:23" s="1" customFormat="1" ht="18" customHeight="1" thickBot="1">
      <c r="B15" s="414" t="s">
        <v>49</v>
      </c>
      <c r="C15" s="19"/>
      <c r="D15" s="3"/>
      <c r="E15" s="389"/>
      <c r="F15" s="389"/>
      <c r="G15" s="408"/>
      <c r="H15" s="408"/>
      <c r="I15" s="383"/>
      <c r="J15" s="383"/>
      <c r="K15" s="410"/>
      <c r="L15" s="410"/>
      <c r="M15" s="410"/>
      <c r="N15" s="410"/>
      <c r="O15" s="408"/>
      <c r="P15" s="408"/>
      <c r="Q15" s="408"/>
      <c r="R15" s="408"/>
      <c r="S15" s="444"/>
      <c r="T15" s="444"/>
      <c r="U15" s="441"/>
      <c r="V15" s="441"/>
      <c r="W15" s="298"/>
    </row>
    <row r="16" spans="2:23" s="1" customFormat="1" ht="18" customHeight="1" thickTop="1">
      <c r="B16" s="414"/>
      <c r="C16" s="19"/>
      <c r="D16" s="4"/>
      <c r="E16" s="384" t="s">
        <v>37</v>
      </c>
      <c r="F16" s="385"/>
      <c r="G16" s="424" t="s">
        <v>185</v>
      </c>
      <c r="H16" s="424"/>
      <c r="I16" s="376" t="s">
        <v>184</v>
      </c>
      <c r="J16" s="376"/>
      <c r="K16" s="367" t="s">
        <v>150</v>
      </c>
      <c r="L16" s="367"/>
      <c r="M16" s="367" t="s">
        <v>151</v>
      </c>
      <c r="N16" s="367"/>
      <c r="O16" s="424" t="s">
        <v>186</v>
      </c>
      <c r="P16" s="424"/>
      <c r="Q16" s="424" t="s">
        <v>187</v>
      </c>
      <c r="R16" s="424"/>
      <c r="S16" s="327" t="s">
        <v>209</v>
      </c>
      <c r="T16" s="327"/>
      <c r="U16" s="436" t="s">
        <v>9</v>
      </c>
      <c r="V16" s="436"/>
      <c r="W16" s="83"/>
    </row>
    <row r="17" spans="2:23" s="5" customFormat="1" ht="18" customHeight="1">
      <c r="B17" s="335" t="s">
        <v>116</v>
      </c>
      <c r="C17" s="391" t="s">
        <v>2</v>
      </c>
      <c r="D17" s="406"/>
      <c r="E17" s="369"/>
      <c r="F17" s="370"/>
      <c r="G17" s="425">
        <v>44885</v>
      </c>
      <c r="H17" s="425"/>
      <c r="I17" s="371">
        <v>44899</v>
      </c>
      <c r="J17" s="371"/>
      <c r="K17" s="357"/>
      <c r="L17" s="357"/>
      <c r="M17" s="357"/>
      <c r="N17" s="357"/>
      <c r="O17" s="425">
        <v>44948</v>
      </c>
      <c r="P17" s="425"/>
      <c r="Q17" s="425">
        <v>44990</v>
      </c>
      <c r="R17" s="425"/>
      <c r="S17" s="323"/>
      <c r="T17" s="323"/>
      <c r="U17" s="434">
        <v>45109</v>
      </c>
      <c r="V17" s="434"/>
      <c r="W17" s="84" t="s">
        <v>1</v>
      </c>
    </row>
    <row r="18" spans="2:23" s="1" customFormat="1" ht="15.75" customHeight="1">
      <c r="B18" s="336"/>
      <c r="C18" s="352" t="s">
        <v>3</v>
      </c>
      <c r="D18" s="407"/>
      <c r="E18" s="360">
        <f>30*(1+(E19/100))</f>
        <v>30</v>
      </c>
      <c r="F18" s="361"/>
      <c r="G18" s="362">
        <f>30*(1+(G19/100))</f>
        <v>30</v>
      </c>
      <c r="H18" s="362"/>
      <c r="I18" s="362">
        <f>30*(1+(I19/100))</f>
        <v>30</v>
      </c>
      <c r="J18" s="362"/>
      <c r="K18" s="368">
        <v>30</v>
      </c>
      <c r="L18" s="368"/>
      <c r="M18" s="455">
        <v>30</v>
      </c>
      <c r="N18" s="455"/>
      <c r="O18" s="362">
        <f>30*(1+(O19/100))</f>
        <v>30</v>
      </c>
      <c r="P18" s="362"/>
      <c r="Q18" s="362">
        <f>30*(1+(Q19/100))</f>
        <v>30</v>
      </c>
      <c r="R18" s="362"/>
      <c r="S18" s="368">
        <f>50*(1+(S19/100))</f>
        <v>50</v>
      </c>
      <c r="T18" s="368"/>
      <c r="U18" s="454">
        <v>180</v>
      </c>
      <c r="V18" s="454"/>
      <c r="W18" s="85"/>
    </row>
    <row r="19" spans="1:23" s="1" customFormat="1" ht="18" customHeight="1" thickBot="1">
      <c r="A19" s="14"/>
      <c r="B19" s="14"/>
      <c r="C19" s="407" t="s">
        <v>4</v>
      </c>
      <c r="D19" s="407"/>
      <c r="E19" s="404"/>
      <c r="F19" s="393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9"/>
    </row>
    <row r="20" spans="1:23" s="152" customFormat="1" ht="21" customHeight="1" thickTop="1">
      <c r="A20" s="94">
        <v>1</v>
      </c>
      <c r="B20" s="175"/>
      <c r="C20" s="175"/>
      <c r="D20" s="176"/>
      <c r="E20" s="88"/>
      <c r="F20" s="98">
        <f>IF(E20="",0,$E$18*(1.01-(LOG(E20)/LOG($E$19))))</f>
        <v>0</v>
      </c>
      <c r="G20" s="141"/>
      <c r="H20" s="162">
        <f>IF(G20="",0,$G$18*(1.01-(LOG(G20)/LOG($G$19))))</f>
        <v>0</v>
      </c>
      <c r="I20" s="158"/>
      <c r="J20" s="98">
        <f>IF(I20="",0,$I$18*(1.01-(LOG(I20)/LOG($I$19))))</f>
        <v>0</v>
      </c>
      <c r="K20" s="88"/>
      <c r="L20" s="98">
        <f>IF(K20="",0,$K$18*(1.01-(LOG(K20)/LOG($K$19))))</f>
        <v>0</v>
      </c>
      <c r="M20" s="88"/>
      <c r="N20" s="98">
        <f>IF(M20="",0,$M$18*(1.01-(LOG(M20)/LOG($M$19))))</f>
        <v>0</v>
      </c>
      <c r="O20" s="88"/>
      <c r="P20" s="98">
        <f>IF(O20="",0,$O$18*(1.01-(LOG(O20)/LOG($O$19))))</f>
        <v>0</v>
      </c>
      <c r="Q20" s="88"/>
      <c r="R20" s="98">
        <f>IF(Q20="",0,$Q$18*(1.01-(LOG(Q20)/LOG($Q$19))))</f>
        <v>0</v>
      </c>
      <c r="S20" s="88"/>
      <c r="T20" s="98">
        <f>IF(S20="",0,$S$18*(1.01-(LOG(S20)/LOG($S$19))))</f>
        <v>0</v>
      </c>
      <c r="U20" s="88"/>
      <c r="V20" s="98">
        <f>IF(U20="",0,$U$18*(1.01-(LOG(U20)/LOG($U$19))))</f>
        <v>0</v>
      </c>
      <c r="W20" s="164">
        <f>F20+H20+J20+L20+N20+P20+R20+T20+V20</f>
        <v>0</v>
      </c>
    </row>
    <row r="21" spans="1:24" s="156" customFormat="1" ht="21" customHeight="1">
      <c r="A21" s="153">
        <v>2</v>
      </c>
      <c r="B21" s="114"/>
      <c r="C21" s="114"/>
      <c r="D21" s="101"/>
      <c r="E21" s="67"/>
      <c r="F21" s="104">
        <f>IF(E21="",0,$E$18*(1.01-(LOG(E21)/LOG($E$19))))</f>
        <v>0</v>
      </c>
      <c r="G21" s="106"/>
      <c r="H21" s="161">
        <f>IF(G21="",0,$G$18*(1.01-(LOG(G21)/LOG($G$19))))</f>
        <v>0</v>
      </c>
      <c r="I21" s="159"/>
      <c r="J21" s="104">
        <f>IF(I21="",0,$I$18*(1.01-(LOG(I21)/LOG($I$19))))</f>
        <v>0</v>
      </c>
      <c r="K21" s="67"/>
      <c r="L21" s="104">
        <f>IF(K21="",0,$K$18*(1.01-(LOG(K21)/LOG($K$19))))</f>
        <v>0</v>
      </c>
      <c r="M21" s="67"/>
      <c r="N21" s="104">
        <f>IF(M21="",0,$M$18*(1.01-(LOG(M21)/LOG($M$19))))</f>
        <v>0</v>
      </c>
      <c r="O21" s="67"/>
      <c r="P21" s="104">
        <f>IF(O21="",0,$O$18*(1.01-(LOG(O21)/LOG($O$19))))</f>
        <v>0</v>
      </c>
      <c r="Q21" s="67"/>
      <c r="R21" s="104">
        <f>IF(Q21="",0,$Q$18*(1.01-(LOG(Q21)/LOG($Q$19))))</f>
        <v>0</v>
      </c>
      <c r="S21" s="67"/>
      <c r="T21" s="104">
        <f>IF(S21="",0,$S$18*(1.01-(LOG(S21)/LOG($S$19))))</f>
        <v>0</v>
      </c>
      <c r="U21" s="67"/>
      <c r="V21" s="104">
        <f>IF(U21="",0,$U$18*(1.01-(LOG(U21)/LOG($U$19))))</f>
        <v>0</v>
      </c>
      <c r="W21" s="165">
        <f>F21+H21+J21+L21+N21+P21+R21+T21+V21</f>
        <v>0</v>
      </c>
      <c r="X21" s="155"/>
    </row>
    <row r="22" spans="1:23" s="152" customFormat="1" ht="21" customHeight="1">
      <c r="A22" s="99">
        <v>3</v>
      </c>
      <c r="B22" s="114"/>
      <c r="C22" s="114"/>
      <c r="D22" s="101"/>
      <c r="E22" s="67"/>
      <c r="F22" s="104">
        <f aca="true" t="shared" si="0" ref="F22:F34">IF(E22="",0,$E$18*(1.01-(LOG(E22)/LOG($E$19))))</f>
        <v>0</v>
      </c>
      <c r="G22" s="106"/>
      <c r="H22" s="161">
        <f aca="true" t="shared" si="1" ref="H22:H34">IF(G22="",0,$G$18*(1.01-(LOG(G22)/LOG($G$19))))</f>
        <v>0</v>
      </c>
      <c r="I22" s="159"/>
      <c r="J22" s="104">
        <f aca="true" t="shared" si="2" ref="J22:J34">IF(I22="",0,$I$18*(1.01-(LOG(I22)/LOG($I$19))))</f>
        <v>0</v>
      </c>
      <c r="K22" s="67"/>
      <c r="L22" s="104">
        <f aca="true" t="shared" si="3" ref="L22:L34">IF(K22="",0,$K$18*(1.01-(LOG(K22)/LOG($K$19))))</f>
        <v>0</v>
      </c>
      <c r="M22" s="67"/>
      <c r="N22" s="104">
        <f aca="true" t="shared" si="4" ref="N22:N34">IF(M22="",0,$M$18*(1.01-(LOG(M22)/LOG($M$19))))</f>
        <v>0</v>
      </c>
      <c r="O22" s="67"/>
      <c r="P22" s="104">
        <f aca="true" t="shared" si="5" ref="P22:P34">IF(O22="",0,$O$18*(1.01-(LOG(O22)/LOG($O$19))))</f>
        <v>0</v>
      </c>
      <c r="Q22" s="67"/>
      <c r="R22" s="104">
        <f aca="true" t="shared" si="6" ref="R22:R34">IF(Q22="",0,$Q$18*(1.01-(LOG(Q22)/LOG($Q$19))))</f>
        <v>0</v>
      </c>
      <c r="S22" s="67"/>
      <c r="T22" s="104">
        <f aca="true" t="shared" si="7" ref="T22:T34">IF(S22="",0,$S$18*(1.01-(LOG(S22)/LOG($S$19))))</f>
        <v>0</v>
      </c>
      <c r="U22" s="67"/>
      <c r="V22" s="104">
        <f aca="true" t="shared" si="8" ref="V22:V34">IF(U22="",0,$U$18*(1.01-(LOG(U22)/LOG($U$19))))</f>
        <v>0</v>
      </c>
      <c r="W22" s="165">
        <f>F22+H22+J22+L22+N22+P22+R22+T22+V22</f>
        <v>0</v>
      </c>
    </row>
    <row r="23" spans="1:23" s="152" customFormat="1" ht="21" customHeight="1">
      <c r="A23" s="99">
        <v>3</v>
      </c>
      <c r="B23" s="114"/>
      <c r="C23" s="114"/>
      <c r="D23" s="101"/>
      <c r="E23" s="67"/>
      <c r="F23" s="104">
        <f t="shared" si="0"/>
        <v>0</v>
      </c>
      <c r="G23" s="106"/>
      <c r="H23" s="161">
        <f t="shared" si="1"/>
        <v>0</v>
      </c>
      <c r="I23" s="159"/>
      <c r="J23" s="104">
        <f>IF(I23="",0,$I$18*(1.01-(LOG(I23)/LOG($I$19))))</f>
        <v>0</v>
      </c>
      <c r="K23" s="67"/>
      <c r="L23" s="104">
        <f t="shared" si="3"/>
        <v>0</v>
      </c>
      <c r="M23" s="67"/>
      <c r="N23" s="104">
        <f t="shared" si="4"/>
        <v>0</v>
      </c>
      <c r="O23" s="67"/>
      <c r="P23" s="104">
        <f t="shared" si="5"/>
        <v>0</v>
      </c>
      <c r="Q23" s="67"/>
      <c r="R23" s="104">
        <f t="shared" si="6"/>
        <v>0</v>
      </c>
      <c r="S23" s="67"/>
      <c r="T23" s="104">
        <f t="shared" si="7"/>
        <v>0</v>
      </c>
      <c r="U23" s="67"/>
      <c r="V23" s="104">
        <f t="shared" si="8"/>
        <v>0</v>
      </c>
      <c r="W23" s="165">
        <f>F23+H23+J23+L23+N23+P23+R23+T23+V23</f>
        <v>0</v>
      </c>
    </row>
    <row r="24" spans="1:23" s="152" customFormat="1" ht="21" customHeight="1">
      <c r="A24" s="99">
        <v>5</v>
      </c>
      <c r="B24" s="115"/>
      <c r="C24" s="115"/>
      <c r="D24" s="101"/>
      <c r="E24" s="67"/>
      <c r="F24" s="104">
        <f t="shared" si="0"/>
        <v>0</v>
      </c>
      <c r="G24" s="106"/>
      <c r="H24" s="161">
        <f t="shared" si="1"/>
        <v>0</v>
      </c>
      <c r="I24" s="159"/>
      <c r="J24" s="104">
        <f>IF(I24="",0,$I$18*(1.01-(LOG(I24)/LOG($I$19))))</f>
        <v>0</v>
      </c>
      <c r="K24" s="67"/>
      <c r="L24" s="104">
        <f t="shared" si="3"/>
        <v>0</v>
      </c>
      <c r="M24" s="67"/>
      <c r="N24" s="104">
        <f t="shared" si="4"/>
        <v>0</v>
      </c>
      <c r="O24" s="67"/>
      <c r="P24" s="104">
        <f t="shared" si="5"/>
        <v>0</v>
      </c>
      <c r="Q24" s="67"/>
      <c r="R24" s="104">
        <f t="shared" si="6"/>
        <v>0</v>
      </c>
      <c r="S24" s="67"/>
      <c r="T24" s="104">
        <f t="shared" si="7"/>
        <v>0</v>
      </c>
      <c r="U24" s="67"/>
      <c r="V24" s="104">
        <f t="shared" si="8"/>
        <v>0</v>
      </c>
      <c r="W24" s="165">
        <f>F24+H24+J24+L24+N24+P24+R24+T24+V24</f>
        <v>0</v>
      </c>
    </row>
    <row r="25" spans="1:23" s="152" customFormat="1" ht="21" customHeight="1">
      <c r="A25" s="99">
        <v>6</v>
      </c>
      <c r="B25" s="115"/>
      <c r="C25" s="115"/>
      <c r="D25" s="101"/>
      <c r="E25" s="67"/>
      <c r="F25" s="104">
        <f t="shared" si="0"/>
        <v>0</v>
      </c>
      <c r="G25" s="106"/>
      <c r="H25" s="161">
        <f t="shared" si="1"/>
        <v>0</v>
      </c>
      <c r="I25" s="159"/>
      <c r="J25" s="104">
        <f t="shared" si="2"/>
        <v>0</v>
      </c>
      <c r="K25" s="67"/>
      <c r="L25" s="104">
        <f t="shared" si="3"/>
        <v>0</v>
      </c>
      <c r="M25" s="67"/>
      <c r="N25" s="104">
        <f t="shared" si="4"/>
        <v>0</v>
      </c>
      <c r="O25" s="67"/>
      <c r="P25" s="104">
        <f t="shared" si="5"/>
        <v>0</v>
      </c>
      <c r="Q25" s="67"/>
      <c r="R25" s="104">
        <f t="shared" si="6"/>
        <v>0</v>
      </c>
      <c r="S25" s="67"/>
      <c r="T25" s="104">
        <f t="shared" si="7"/>
        <v>0</v>
      </c>
      <c r="U25" s="67"/>
      <c r="V25" s="104">
        <f t="shared" si="8"/>
        <v>0</v>
      </c>
      <c r="W25" s="165">
        <f>F25+H25+J25+L25+N25+P25+R25+T25+V25</f>
        <v>0</v>
      </c>
    </row>
    <row r="26" spans="1:23" s="152" customFormat="1" ht="21" customHeight="1">
      <c r="A26" s="99">
        <v>7</v>
      </c>
      <c r="B26" s="114"/>
      <c r="C26" s="114"/>
      <c r="D26" s="101"/>
      <c r="E26" s="67"/>
      <c r="F26" s="104">
        <f t="shared" si="0"/>
        <v>0</v>
      </c>
      <c r="G26" s="106"/>
      <c r="H26" s="161">
        <f>IF(G26="",0,$G$18*(1.01-(LOG(G26)/LOG($G$19))))</f>
        <v>0</v>
      </c>
      <c r="I26" s="159"/>
      <c r="J26" s="104">
        <f t="shared" si="2"/>
        <v>0</v>
      </c>
      <c r="K26" s="67"/>
      <c r="L26" s="104">
        <f t="shared" si="3"/>
        <v>0</v>
      </c>
      <c r="M26" s="67"/>
      <c r="N26" s="104">
        <f t="shared" si="4"/>
        <v>0</v>
      </c>
      <c r="O26" s="67"/>
      <c r="P26" s="104">
        <f t="shared" si="5"/>
        <v>0</v>
      </c>
      <c r="Q26" s="67"/>
      <c r="R26" s="104">
        <f t="shared" si="6"/>
        <v>0</v>
      </c>
      <c r="S26" s="67"/>
      <c r="T26" s="104">
        <f t="shared" si="7"/>
        <v>0</v>
      </c>
      <c r="U26" s="67"/>
      <c r="V26" s="104">
        <f t="shared" si="8"/>
        <v>0</v>
      </c>
      <c r="W26" s="165">
        <f>F26+H26+J26+L26+N26+P26+R26+T26+V26</f>
        <v>0</v>
      </c>
    </row>
    <row r="27" spans="1:23" s="152" customFormat="1" ht="21" customHeight="1">
      <c r="A27" s="99">
        <v>8</v>
      </c>
      <c r="B27" s="114"/>
      <c r="C27" s="114"/>
      <c r="D27" s="101"/>
      <c r="E27" s="67"/>
      <c r="F27" s="104">
        <f t="shared" si="0"/>
        <v>0</v>
      </c>
      <c r="G27" s="106"/>
      <c r="H27" s="161">
        <f t="shared" si="1"/>
        <v>0</v>
      </c>
      <c r="I27" s="159"/>
      <c r="J27" s="104">
        <f t="shared" si="2"/>
        <v>0</v>
      </c>
      <c r="K27" s="67"/>
      <c r="L27" s="104">
        <f t="shared" si="3"/>
        <v>0</v>
      </c>
      <c r="M27" s="67"/>
      <c r="N27" s="104">
        <f t="shared" si="4"/>
        <v>0</v>
      </c>
      <c r="O27" s="67"/>
      <c r="P27" s="104">
        <f t="shared" si="5"/>
        <v>0</v>
      </c>
      <c r="Q27" s="67"/>
      <c r="R27" s="104">
        <f t="shared" si="6"/>
        <v>0</v>
      </c>
      <c r="S27" s="67"/>
      <c r="T27" s="104">
        <f t="shared" si="7"/>
        <v>0</v>
      </c>
      <c r="U27" s="67"/>
      <c r="V27" s="104">
        <f t="shared" si="8"/>
        <v>0</v>
      </c>
      <c r="W27" s="165">
        <f>F27+H27+J27+L27+N27+P27+R27+T27+V27</f>
        <v>0</v>
      </c>
    </row>
    <row r="28" spans="1:23" s="152" customFormat="1" ht="21" customHeight="1">
      <c r="A28" s="99">
        <v>9</v>
      </c>
      <c r="B28" s="115"/>
      <c r="C28" s="115"/>
      <c r="D28" s="101"/>
      <c r="E28" s="67"/>
      <c r="F28" s="104">
        <f t="shared" si="0"/>
        <v>0</v>
      </c>
      <c r="G28" s="106"/>
      <c r="H28" s="161">
        <f t="shared" si="1"/>
        <v>0</v>
      </c>
      <c r="I28" s="159"/>
      <c r="J28" s="104">
        <f t="shared" si="2"/>
        <v>0</v>
      </c>
      <c r="K28" s="67"/>
      <c r="L28" s="104">
        <f t="shared" si="3"/>
        <v>0</v>
      </c>
      <c r="M28" s="67"/>
      <c r="N28" s="104">
        <f t="shared" si="4"/>
        <v>0</v>
      </c>
      <c r="O28" s="67"/>
      <c r="P28" s="104">
        <f t="shared" si="5"/>
        <v>0</v>
      </c>
      <c r="Q28" s="67"/>
      <c r="R28" s="104">
        <f t="shared" si="6"/>
        <v>0</v>
      </c>
      <c r="S28" s="67"/>
      <c r="T28" s="104">
        <f t="shared" si="7"/>
        <v>0</v>
      </c>
      <c r="U28" s="67"/>
      <c r="V28" s="104">
        <f t="shared" si="8"/>
        <v>0</v>
      </c>
      <c r="W28" s="165">
        <f>F28+H28+J28+L28+N28+P28+R28+T28+V28</f>
        <v>0</v>
      </c>
    </row>
    <row r="29" spans="1:23" s="152" customFormat="1" ht="21" customHeight="1">
      <c r="A29" s="99">
        <v>10</v>
      </c>
      <c r="B29" s="114"/>
      <c r="C29" s="114"/>
      <c r="D29" s="101"/>
      <c r="E29" s="67"/>
      <c r="F29" s="104">
        <f t="shared" si="0"/>
        <v>0</v>
      </c>
      <c r="G29" s="106"/>
      <c r="H29" s="161">
        <f t="shared" si="1"/>
        <v>0</v>
      </c>
      <c r="I29" s="159"/>
      <c r="J29" s="104">
        <f t="shared" si="2"/>
        <v>0</v>
      </c>
      <c r="K29" s="67"/>
      <c r="L29" s="104">
        <f t="shared" si="3"/>
        <v>0</v>
      </c>
      <c r="M29" s="67"/>
      <c r="N29" s="104">
        <f t="shared" si="4"/>
        <v>0</v>
      </c>
      <c r="O29" s="67"/>
      <c r="P29" s="104">
        <f t="shared" si="5"/>
        <v>0</v>
      </c>
      <c r="Q29" s="67"/>
      <c r="R29" s="104">
        <f t="shared" si="6"/>
        <v>0</v>
      </c>
      <c r="S29" s="67"/>
      <c r="T29" s="104">
        <f t="shared" si="7"/>
        <v>0</v>
      </c>
      <c r="U29" s="67"/>
      <c r="V29" s="104">
        <f t="shared" si="8"/>
        <v>0</v>
      </c>
      <c r="W29" s="165">
        <f>F29+H29+J29+L29+N29+P29+R29+T29+V29</f>
        <v>0</v>
      </c>
    </row>
    <row r="30" spans="1:23" s="152" customFormat="1" ht="21" customHeight="1">
      <c r="A30" s="99">
        <v>11</v>
      </c>
      <c r="B30" s="114"/>
      <c r="C30" s="114"/>
      <c r="D30" s="101"/>
      <c r="E30" s="67"/>
      <c r="F30" s="104">
        <f t="shared" si="0"/>
        <v>0</v>
      </c>
      <c r="G30" s="106"/>
      <c r="H30" s="161">
        <f t="shared" si="1"/>
        <v>0</v>
      </c>
      <c r="I30" s="159"/>
      <c r="J30" s="104">
        <f t="shared" si="2"/>
        <v>0</v>
      </c>
      <c r="K30" s="67"/>
      <c r="L30" s="104">
        <f t="shared" si="3"/>
        <v>0</v>
      </c>
      <c r="M30" s="67"/>
      <c r="N30" s="104">
        <f t="shared" si="4"/>
        <v>0</v>
      </c>
      <c r="O30" s="67"/>
      <c r="P30" s="104">
        <f t="shared" si="5"/>
        <v>0</v>
      </c>
      <c r="Q30" s="67"/>
      <c r="R30" s="104">
        <f>IF(Q30="",0,$Q$18*(1.01-(LOG(Q30)/LOG($Q$19))))</f>
        <v>0</v>
      </c>
      <c r="S30" s="67"/>
      <c r="T30" s="104">
        <f t="shared" si="7"/>
        <v>0</v>
      </c>
      <c r="U30" s="67"/>
      <c r="V30" s="104">
        <f t="shared" si="8"/>
        <v>0</v>
      </c>
      <c r="W30" s="165">
        <f>F30+H30+J30+L30+N30+P30+R30+T30+V30</f>
        <v>0</v>
      </c>
    </row>
    <row r="31" spans="1:23" s="156" customFormat="1" ht="21" customHeight="1">
      <c r="A31" s="99">
        <v>12</v>
      </c>
      <c r="B31" s="114"/>
      <c r="C31" s="114"/>
      <c r="D31" s="101"/>
      <c r="E31" s="67"/>
      <c r="F31" s="104">
        <f t="shared" si="0"/>
        <v>0</v>
      </c>
      <c r="G31" s="106"/>
      <c r="H31" s="161">
        <f t="shared" si="1"/>
        <v>0</v>
      </c>
      <c r="I31" s="159"/>
      <c r="J31" s="104">
        <f>IF(I31="",0,$I$18*(1.01-(LOG(I31)/LOG($I$19))))</f>
        <v>0</v>
      </c>
      <c r="K31" s="67"/>
      <c r="L31" s="104">
        <f t="shared" si="3"/>
        <v>0</v>
      </c>
      <c r="M31" s="67"/>
      <c r="N31" s="104">
        <f t="shared" si="4"/>
        <v>0</v>
      </c>
      <c r="O31" s="67"/>
      <c r="P31" s="104">
        <f>IF(O31="",0,$O$18*(1.01-(LOG(O31)/LOG($O$19))))</f>
        <v>0</v>
      </c>
      <c r="Q31" s="67"/>
      <c r="R31" s="104">
        <f t="shared" si="6"/>
        <v>0</v>
      </c>
      <c r="S31" s="67"/>
      <c r="T31" s="104">
        <f t="shared" si="7"/>
        <v>0</v>
      </c>
      <c r="U31" s="67"/>
      <c r="V31" s="104">
        <f t="shared" si="8"/>
        <v>0</v>
      </c>
      <c r="W31" s="165">
        <f>F31+H31+J31+L31+N31+P31+R31+T31+V31</f>
        <v>0</v>
      </c>
    </row>
    <row r="32" spans="1:23" s="152" customFormat="1" ht="21" customHeight="1">
      <c r="A32" s="99">
        <v>13</v>
      </c>
      <c r="B32" s="115"/>
      <c r="C32" s="115"/>
      <c r="D32" s="101"/>
      <c r="E32" s="67"/>
      <c r="F32" s="104">
        <f t="shared" si="0"/>
        <v>0</v>
      </c>
      <c r="G32" s="106"/>
      <c r="H32" s="161">
        <f t="shared" si="1"/>
        <v>0</v>
      </c>
      <c r="I32" s="159"/>
      <c r="J32" s="104">
        <f t="shared" si="2"/>
        <v>0</v>
      </c>
      <c r="K32" s="67"/>
      <c r="L32" s="104">
        <f t="shared" si="3"/>
        <v>0</v>
      </c>
      <c r="M32" s="67"/>
      <c r="N32" s="104">
        <f t="shared" si="4"/>
        <v>0</v>
      </c>
      <c r="O32" s="67"/>
      <c r="P32" s="104">
        <f t="shared" si="5"/>
        <v>0</v>
      </c>
      <c r="Q32" s="67"/>
      <c r="R32" s="104">
        <f t="shared" si="6"/>
        <v>0</v>
      </c>
      <c r="S32" s="67"/>
      <c r="T32" s="104">
        <f t="shared" si="7"/>
        <v>0</v>
      </c>
      <c r="U32" s="67"/>
      <c r="V32" s="104">
        <f t="shared" si="8"/>
        <v>0</v>
      </c>
      <c r="W32" s="165">
        <f>F32+H32+J32+L32+N32+P32+R32+T32+V32</f>
        <v>0</v>
      </c>
    </row>
    <row r="33" spans="1:23" s="152" customFormat="1" ht="21" customHeight="1">
      <c r="A33" s="99">
        <v>14</v>
      </c>
      <c r="B33" s="115"/>
      <c r="C33" s="115"/>
      <c r="D33" s="101"/>
      <c r="E33" s="67"/>
      <c r="F33" s="104">
        <f t="shared" si="0"/>
        <v>0</v>
      </c>
      <c r="G33" s="106"/>
      <c r="H33" s="161">
        <f t="shared" si="1"/>
        <v>0</v>
      </c>
      <c r="I33" s="159"/>
      <c r="J33" s="104">
        <f t="shared" si="2"/>
        <v>0</v>
      </c>
      <c r="K33" s="67"/>
      <c r="L33" s="104">
        <f t="shared" si="3"/>
        <v>0</v>
      </c>
      <c r="M33" s="67"/>
      <c r="N33" s="104">
        <f t="shared" si="4"/>
        <v>0</v>
      </c>
      <c r="O33" s="67"/>
      <c r="P33" s="104">
        <f t="shared" si="5"/>
        <v>0</v>
      </c>
      <c r="Q33" s="67"/>
      <c r="R33" s="104">
        <f t="shared" si="6"/>
        <v>0</v>
      </c>
      <c r="S33" s="67"/>
      <c r="T33" s="104">
        <f t="shared" si="7"/>
        <v>0</v>
      </c>
      <c r="U33" s="67"/>
      <c r="V33" s="104">
        <f t="shared" si="8"/>
        <v>0</v>
      </c>
      <c r="W33" s="165">
        <f>F33+H33+J33+L33+N33+P33+R33+T33+V33</f>
        <v>0</v>
      </c>
    </row>
    <row r="34" spans="1:23" s="152" customFormat="1" ht="21" customHeight="1" thickBot="1">
      <c r="A34" s="107">
        <v>15</v>
      </c>
      <c r="B34" s="157"/>
      <c r="C34" s="157"/>
      <c r="D34" s="109"/>
      <c r="E34" s="69"/>
      <c r="F34" s="110">
        <f t="shared" si="0"/>
        <v>0</v>
      </c>
      <c r="G34" s="112"/>
      <c r="H34" s="163">
        <f t="shared" si="1"/>
        <v>0</v>
      </c>
      <c r="I34" s="160"/>
      <c r="J34" s="110">
        <f t="shared" si="2"/>
        <v>0</v>
      </c>
      <c r="K34" s="69"/>
      <c r="L34" s="110">
        <f t="shared" si="3"/>
        <v>0</v>
      </c>
      <c r="M34" s="69"/>
      <c r="N34" s="110">
        <f t="shared" si="4"/>
        <v>0</v>
      </c>
      <c r="O34" s="69"/>
      <c r="P34" s="110">
        <f t="shared" si="5"/>
        <v>0</v>
      </c>
      <c r="Q34" s="69"/>
      <c r="R34" s="110">
        <f t="shared" si="6"/>
        <v>0</v>
      </c>
      <c r="S34" s="69"/>
      <c r="T34" s="110">
        <f t="shared" si="7"/>
        <v>0</v>
      </c>
      <c r="U34" s="69"/>
      <c r="V34" s="110">
        <f t="shared" si="8"/>
        <v>0</v>
      </c>
      <c r="W34" s="166">
        <f>F34+H34+J34+L34+N34+P34+R34+T34+V34</f>
        <v>0</v>
      </c>
    </row>
    <row r="35" spans="1:23" ht="18" customHeight="1" thickTop="1">
      <c r="A35" s="9"/>
      <c r="B35" s="59"/>
      <c r="C35" s="20"/>
      <c r="D35" s="20"/>
      <c r="E35" s="7"/>
      <c r="F35" s="10"/>
      <c r="G35" s="10"/>
      <c r="H35" s="10"/>
      <c r="I35" s="6"/>
      <c r="J35" s="10"/>
      <c r="K35" s="6"/>
      <c r="L35" s="10"/>
      <c r="M35" s="6"/>
      <c r="N35" s="10"/>
      <c r="O35" s="10"/>
      <c r="P35" s="10"/>
      <c r="Q35" s="10"/>
      <c r="R35" s="10"/>
      <c r="S35" s="6"/>
      <c r="T35" s="10"/>
      <c r="U35" s="6"/>
      <c r="V35" s="10"/>
      <c r="W35" s="10"/>
    </row>
    <row r="36" spans="2:12" ht="18" customHeight="1">
      <c r="B36" s="21"/>
      <c r="C36" s="21"/>
      <c r="K36" s="22"/>
      <c r="L36" s="22"/>
    </row>
    <row r="37" spans="2:12" ht="18" customHeight="1">
      <c r="B37" s="21"/>
      <c r="C37" s="21"/>
      <c r="K37" s="22"/>
      <c r="L37" s="22"/>
    </row>
    <row r="38" spans="2:3" ht="18" customHeight="1">
      <c r="B38" s="21"/>
      <c r="C38" s="21"/>
    </row>
    <row r="39" spans="2:3" ht="18" customHeight="1">
      <c r="B39" s="21"/>
      <c r="C39" s="21"/>
    </row>
    <row r="40" spans="2:3" ht="18" customHeight="1">
      <c r="B40" s="21"/>
      <c r="C40" s="21"/>
    </row>
    <row r="41" spans="2:3" ht="18" customHeight="1">
      <c r="B41" s="21"/>
      <c r="C41" s="21"/>
    </row>
    <row r="42" spans="2:3" ht="18" customHeight="1">
      <c r="B42" s="21"/>
      <c r="C42" s="21"/>
    </row>
    <row r="43" spans="2:3" ht="18" customHeight="1">
      <c r="B43" s="21"/>
      <c r="C43" s="21"/>
    </row>
    <row r="44" spans="2:3" ht="18" customHeight="1">
      <c r="B44" s="21"/>
      <c r="C44" s="21"/>
    </row>
    <row r="45" spans="2:3" ht="18" customHeight="1">
      <c r="B45" s="21"/>
      <c r="C45" s="21"/>
    </row>
    <row r="46" spans="2:3" ht="18" customHeight="1">
      <c r="B46" s="21"/>
      <c r="C46" s="21"/>
    </row>
    <row r="47" spans="2:3" ht="18" customHeight="1">
      <c r="B47" s="21"/>
      <c r="C47" s="21"/>
    </row>
    <row r="48" spans="2:3" ht="18" customHeight="1">
      <c r="B48" s="21"/>
      <c r="C48" s="21"/>
    </row>
    <row r="49" spans="2:3" ht="18" customHeight="1">
      <c r="B49" s="21"/>
      <c r="C49" s="21"/>
    </row>
    <row r="50" spans="2:3" ht="18" customHeight="1">
      <c r="B50" s="21"/>
      <c r="C50" s="21"/>
    </row>
    <row r="51" spans="2:3" ht="18" customHeight="1">
      <c r="B51" s="21"/>
      <c r="C51" s="21"/>
    </row>
    <row r="52" spans="2:3" ht="18" customHeight="1">
      <c r="B52" s="21"/>
      <c r="C52" s="21"/>
    </row>
    <row r="53" spans="2:3" ht="18" customHeight="1">
      <c r="B53" s="21"/>
      <c r="C53" s="21"/>
    </row>
    <row r="54" spans="2:3" ht="18" customHeight="1">
      <c r="B54" s="21"/>
      <c r="C54" s="21"/>
    </row>
    <row r="55" spans="2:3" ht="18" customHeight="1">
      <c r="B55" s="21"/>
      <c r="C55" s="21"/>
    </row>
    <row r="56" spans="2:3" ht="18" customHeight="1">
      <c r="B56" s="21"/>
      <c r="C56" s="21"/>
    </row>
    <row r="57" spans="2:3" ht="18" customHeight="1">
      <c r="B57" s="21"/>
      <c r="C57" s="21"/>
    </row>
    <row r="58" spans="2:3" ht="18" customHeight="1">
      <c r="B58" s="21"/>
      <c r="C58" s="21"/>
    </row>
    <row r="59" spans="2:3" ht="18" customHeight="1">
      <c r="B59" s="21"/>
      <c r="C59" s="21"/>
    </row>
    <row r="60" spans="2:3" ht="18" customHeight="1">
      <c r="B60" s="21"/>
      <c r="C60" s="21"/>
    </row>
    <row r="61" spans="2:3" ht="18" customHeight="1">
      <c r="B61" s="21"/>
      <c r="C61" s="21"/>
    </row>
    <row r="62" spans="2:3" ht="18" customHeight="1">
      <c r="B62" s="21"/>
      <c r="C62" s="21"/>
    </row>
    <row r="63" spans="2:3" ht="18" customHeight="1">
      <c r="B63" s="21"/>
      <c r="C63" s="21"/>
    </row>
    <row r="64" spans="2:3" ht="18" customHeight="1">
      <c r="B64" s="21"/>
      <c r="C64" s="21"/>
    </row>
    <row r="65" spans="2:3" ht="18" customHeight="1">
      <c r="B65" s="21"/>
      <c r="C65" s="21"/>
    </row>
    <row r="66" spans="2:3" ht="18" customHeight="1">
      <c r="B66" s="21"/>
      <c r="C66" s="21"/>
    </row>
    <row r="67" spans="2:3" ht="18" customHeight="1">
      <c r="B67" s="21"/>
      <c r="C67" s="21"/>
    </row>
    <row r="68" spans="2:3" ht="18" customHeight="1">
      <c r="B68" s="21"/>
      <c r="C68" s="21"/>
    </row>
    <row r="69" spans="2:3" ht="18" customHeight="1">
      <c r="B69" s="21"/>
      <c r="C69" s="21"/>
    </row>
    <row r="70" spans="2:3" ht="18" customHeight="1">
      <c r="B70" s="21"/>
      <c r="C70" s="21"/>
    </row>
    <row r="71" spans="2:3" ht="18" customHeight="1">
      <c r="B71" s="21"/>
      <c r="C71" s="21"/>
    </row>
    <row r="72" spans="2:3" ht="18" customHeight="1">
      <c r="B72" s="21"/>
      <c r="C72" s="21"/>
    </row>
    <row r="73" spans="2:3" ht="18" customHeight="1">
      <c r="B73" s="21"/>
      <c r="C73" s="21"/>
    </row>
    <row r="74" spans="2:3" ht="18" customHeight="1">
      <c r="B74" s="21"/>
      <c r="C74" s="21"/>
    </row>
    <row r="75" spans="2:3" ht="18" customHeight="1">
      <c r="B75" s="21"/>
      <c r="C75" s="21"/>
    </row>
    <row r="76" spans="2:3" ht="18" customHeight="1">
      <c r="B76" s="21"/>
      <c r="C76" s="21"/>
    </row>
    <row r="77" spans="2:3" ht="18" customHeight="1">
      <c r="B77" s="21"/>
      <c r="C77" s="21"/>
    </row>
    <row r="78" spans="2:3" ht="18" customHeight="1">
      <c r="B78" s="21"/>
      <c r="C78" s="21"/>
    </row>
    <row r="79" spans="2:3" ht="18" customHeight="1">
      <c r="B79" s="21"/>
      <c r="C79" s="21"/>
    </row>
    <row r="80" spans="2:3" ht="18" customHeight="1">
      <c r="B80" s="21"/>
      <c r="C80" s="21"/>
    </row>
    <row r="81" spans="2:3" ht="18" customHeight="1">
      <c r="B81" s="21"/>
      <c r="C81" s="21"/>
    </row>
    <row r="82" spans="2:3" ht="18" customHeight="1">
      <c r="B82" s="21"/>
      <c r="C82" s="21"/>
    </row>
    <row r="83" spans="2:3" ht="18" customHeight="1">
      <c r="B83" s="21"/>
      <c r="C83" s="21"/>
    </row>
    <row r="84" spans="2:3" ht="18" customHeight="1">
      <c r="B84" s="21"/>
      <c r="C84" s="21"/>
    </row>
    <row r="85" spans="2:3" ht="18" customHeight="1">
      <c r="B85" s="21"/>
      <c r="C85" s="21"/>
    </row>
    <row r="86" spans="2:3" ht="18" customHeight="1">
      <c r="B86" s="21"/>
      <c r="C86" s="21"/>
    </row>
    <row r="87" spans="2:3" ht="18" customHeight="1">
      <c r="B87" s="21"/>
      <c r="C87" s="21"/>
    </row>
    <row r="88" spans="2:3" ht="18" customHeight="1">
      <c r="B88" s="21"/>
      <c r="C88" s="21"/>
    </row>
    <row r="89" spans="2:3" ht="18" customHeight="1">
      <c r="B89" s="21"/>
      <c r="C89" s="21"/>
    </row>
    <row r="90" spans="2:3" ht="18" customHeight="1">
      <c r="B90" s="21"/>
      <c r="C90" s="21"/>
    </row>
    <row r="91" spans="2:3" ht="18" customHeight="1">
      <c r="B91" s="21"/>
      <c r="C91" s="21"/>
    </row>
    <row r="92" spans="2:3" ht="18" customHeight="1">
      <c r="B92" s="21"/>
      <c r="C92" s="21"/>
    </row>
    <row r="93" spans="2:3" ht="18" customHeight="1">
      <c r="B93" s="21"/>
      <c r="C93" s="21"/>
    </row>
    <row r="94" spans="2:3" ht="18" customHeight="1">
      <c r="B94" s="21"/>
      <c r="C94" s="21"/>
    </row>
    <row r="95" spans="2:3" ht="18" customHeight="1">
      <c r="B95" s="21"/>
      <c r="C95" s="21"/>
    </row>
    <row r="96" spans="2:3" ht="18" customHeight="1">
      <c r="B96" s="21"/>
      <c r="C96" s="21"/>
    </row>
    <row r="97" spans="2:3" ht="18" customHeight="1">
      <c r="B97" s="21"/>
      <c r="C97" s="21"/>
    </row>
    <row r="98" spans="2:3" ht="18" customHeight="1">
      <c r="B98" s="21"/>
      <c r="C98" s="21"/>
    </row>
    <row r="99" spans="2:3" ht="18" customHeight="1">
      <c r="B99" s="21"/>
      <c r="C99" s="21"/>
    </row>
    <row r="100" spans="2:3" ht="18" customHeight="1">
      <c r="B100" s="21"/>
      <c r="C100" s="21"/>
    </row>
    <row r="101" spans="2:3" ht="18" customHeight="1">
      <c r="B101" s="21"/>
      <c r="C101" s="21"/>
    </row>
    <row r="102" spans="2:3" ht="18" customHeight="1">
      <c r="B102" s="21"/>
      <c r="C102" s="21"/>
    </row>
    <row r="103" spans="2:3" ht="18" customHeight="1">
      <c r="B103" s="21"/>
      <c r="C103" s="21"/>
    </row>
    <row r="104" spans="2:3" ht="18" customHeight="1">
      <c r="B104" s="21"/>
      <c r="C104" s="21"/>
    </row>
    <row r="105" spans="2:3" ht="18" customHeight="1">
      <c r="B105" s="21"/>
      <c r="C105" s="21"/>
    </row>
    <row r="106" spans="2:3" ht="18" customHeight="1">
      <c r="B106" s="21"/>
      <c r="C106" s="21"/>
    </row>
    <row r="107" spans="2:3" ht="18" customHeight="1">
      <c r="B107" s="21"/>
      <c r="C107" s="21"/>
    </row>
    <row r="108" spans="2:3" ht="18" customHeight="1">
      <c r="B108" s="21"/>
      <c r="C108" s="21"/>
    </row>
    <row r="109" spans="2:3" ht="18" customHeight="1">
      <c r="B109" s="21"/>
      <c r="C109" s="21"/>
    </row>
    <row r="110" spans="2:3" ht="18" customHeight="1">
      <c r="B110" s="21"/>
      <c r="C110" s="21"/>
    </row>
    <row r="111" spans="2:3" ht="18" customHeight="1">
      <c r="B111" s="21"/>
      <c r="C111" s="21"/>
    </row>
    <row r="112" spans="2:3" ht="18" customHeight="1">
      <c r="B112" s="21"/>
      <c r="C112" s="21"/>
    </row>
    <row r="113" spans="2:3" ht="18" customHeight="1">
      <c r="B113" s="21"/>
      <c r="C113" s="21"/>
    </row>
    <row r="114" spans="2:3" ht="18" customHeight="1">
      <c r="B114" s="21"/>
      <c r="C114" s="21"/>
    </row>
    <row r="115" spans="2:3" ht="18" customHeight="1">
      <c r="B115" s="21"/>
      <c r="C115" s="21"/>
    </row>
    <row r="116" spans="2:3" ht="18" customHeight="1">
      <c r="B116" s="21"/>
      <c r="C116" s="21"/>
    </row>
    <row r="117" spans="2:3" ht="18" customHeight="1">
      <c r="B117" s="21"/>
      <c r="C117" s="21"/>
    </row>
    <row r="118" spans="2:3" ht="18" customHeight="1">
      <c r="B118" s="21"/>
      <c r="C118" s="21"/>
    </row>
    <row r="119" spans="2:3" ht="18" customHeight="1">
      <c r="B119" s="21"/>
      <c r="C119" s="21"/>
    </row>
    <row r="120" spans="2:3" ht="18" customHeight="1">
      <c r="B120" s="21"/>
      <c r="C120" s="21"/>
    </row>
    <row r="121" spans="2:3" ht="18" customHeight="1">
      <c r="B121" s="21"/>
      <c r="C121" s="21"/>
    </row>
    <row r="122" spans="2:3" ht="18" customHeight="1">
      <c r="B122" s="21"/>
      <c r="C122" s="21"/>
    </row>
    <row r="123" spans="2:3" ht="18" customHeight="1">
      <c r="B123" s="21"/>
      <c r="C123" s="21"/>
    </row>
    <row r="124" spans="2:3" ht="18" customHeight="1">
      <c r="B124" s="21"/>
      <c r="C124" s="21"/>
    </row>
    <row r="125" spans="2:3" ht="18" customHeight="1">
      <c r="B125" s="21"/>
      <c r="C125" s="21"/>
    </row>
    <row r="126" spans="2:3" ht="18" customHeight="1">
      <c r="B126" s="21"/>
      <c r="C126" s="21"/>
    </row>
    <row r="127" spans="2:3" ht="18" customHeight="1">
      <c r="B127" s="21"/>
      <c r="C127" s="21"/>
    </row>
    <row r="128" spans="2:3" ht="18" customHeight="1">
      <c r="B128" s="21"/>
      <c r="C128" s="21"/>
    </row>
    <row r="129" spans="2:3" ht="18" customHeight="1">
      <c r="B129" s="21"/>
      <c r="C129" s="21"/>
    </row>
    <row r="130" spans="2:3" ht="18" customHeight="1">
      <c r="B130" s="21"/>
      <c r="C130" s="21"/>
    </row>
    <row r="131" spans="2:3" ht="18" customHeight="1">
      <c r="B131" s="21"/>
      <c r="C131" s="21"/>
    </row>
    <row r="132" spans="2:3" ht="18" customHeight="1">
      <c r="B132" s="21"/>
      <c r="C132" s="21"/>
    </row>
    <row r="133" spans="2:3" ht="18" customHeight="1">
      <c r="B133" s="21"/>
      <c r="C133" s="21"/>
    </row>
    <row r="134" spans="2:3" ht="18" customHeight="1">
      <c r="B134" s="21"/>
      <c r="C134" s="21"/>
    </row>
    <row r="135" spans="2:3" ht="18" customHeight="1">
      <c r="B135" s="21"/>
      <c r="C135" s="21"/>
    </row>
    <row r="136" spans="2:3" ht="18" customHeight="1">
      <c r="B136" s="21"/>
      <c r="C136" s="21"/>
    </row>
    <row r="137" spans="2:3" ht="18" customHeight="1">
      <c r="B137" s="21"/>
      <c r="C137" s="21"/>
    </row>
    <row r="138" spans="2:3" ht="18" customHeight="1">
      <c r="B138" s="21"/>
      <c r="C138" s="21"/>
    </row>
    <row r="139" spans="2:3" ht="18" customHeight="1">
      <c r="B139" s="21"/>
      <c r="C139" s="21"/>
    </row>
    <row r="140" spans="2:3" ht="18" customHeight="1">
      <c r="B140" s="21"/>
      <c r="C140" s="21"/>
    </row>
    <row r="141" spans="2:3" ht="18" customHeight="1">
      <c r="B141" s="21"/>
      <c r="C141" s="21"/>
    </row>
    <row r="142" spans="2:3" ht="18" customHeight="1">
      <c r="B142" s="21"/>
      <c r="C142" s="21"/>
    </row>
    <row r="143" spans="2:3" ht="18" customHeight="1">
      <c r="B143" s="21"/>
      <c r="C143" s="21"/>
    </row>
    <row r="144" spans="2:3" ht="18" customHeight="1">
      <c r="B144" s="21"/>
      <c r="C144" s="21"/>
    </row>
    <row r="145" spans="2:3" ht="18" customHeight="1">
      <c r="B145" s="21"/>
      <c r="C145" s="21"/>
    </row>
    <row r="146" spans="2:3" ht="18" customHeight="1">
      <c r="B146" s="21"/>
      <c r="C146" s="21"/>
    </row>
    <row r="147" spans="2:3" ht="18" customHeight="1">
      <c r="B147" s="21"/>
      <c r="C147" s="21"/>
    </row>
    <row r="148" spans="2:3" ht="18" customHeight="1">
      <c r="B148" s="21"/>
      <c r="C148" s="21"/>
    </row>
    <row r="149" spans="2:3" ht="18" customHeight="1">
      <c r="B149" s="21"/>
      <c r="C149" s="21"/>
    </row>
    <row r="150" spans="2:3" ht="18" customHeight="1">
      <c r="B150" s="21"/>
      <c r="C150" s="21"/>
    </row>
    <row r="151" spans="2:3" ht="18" customHeight="1">
      <c r="B151" s="21"/>
      <c r="C151" s="21"/>
    </row>
    <row r="152" spans="2:3" ht="18" customHeight="1">
      <c r="B152" s="21"/>
      <c r="C152" s="21"/>
    </row>
    <row r="153" spans="2:3" ht="18" customHeight="1">
      <c r="B153" s="21"/>
      <c r="C153" s="21"/>
    </row>
    <row r="154" spans="2:3" ht="18" customHeight="1">
      <c r="B154" s="21"/>
      <c r="C154" s="21"/>
    </row>
    <row r="155" spans="2:3" ht="18" customHeight="1">
      <c r="B155" s="21"/>
      <c r="C155" s="21"/>
    </row>
    <row r="156" spans="2:3" ht="18" customHeight="1">
      <c r="B156" s="21"/>
      <c r="C156" s="21"/>
    </row>
    <row r="157" spans="2:3" ht="18" customHeight="1">
      <c r="B157" s="21"/>
      <c r="C157" s="21"/>
    </row>
    <row r="158" spans="2:3" ht="18" customHeight="1">
      <c r="B158" s="21"/>
      <c r="C158" s="21"/>
    </row>
    <row r="159" spans="2:3" ht="18" customHeight="1">
      <c r="B159" s="21"/>
      <c r="C159" s="21"/>
    </row>
    <row r="160" spans="2:3" ht="18" customHeight="1">
      <c r="B160" s="21"/>
      <c r="C160" s="21"/>
    </row>
    <row r="161" spans="2:3" ht="18" customHeight="1">
      <c r="B161" s="21"/>
      <c r="C161" s="21"/>
    </row>
    <row r="162" spans="2:3" ht="18" customHeight="1">
      <c r="B162" s="21"/>
      <c r="C162" s="21"/>
    </row>
    <row r="163" spans="2:3" ht="18" customHeight="1">
      <c r="B163" s="21"/>
      <c r="C163" s="21"/>
    </row>
    <row r="164" spans="2:3" ht="18" customHeight="1">
      <c r="B164" s="21"/>
      <c r="C164" s="21"/>
    </row>
    <row r="165" spans="2:3" ht="18" customHeight="1">
      <c r="B165" s="21"/>
      <c r="C165" s="21"/>
    </row>
    <row r="166" spans="2:3" ht="18" customHeight="1">
      <c r="B166" s="21"/>
      <c r="C166" s="21"/>
    </row>
    <row r="167" spans="2:3" ht="18" customHeight="1">
      <c r="B167" s="21"/>
      <c r="C167" s="21"/>
    </row>
    <row r="168" spans="2:3" ht="18" customHeight="1">
      <c r="B168" s="21"/>
      <c r="C168" s="21"/>
    </row>
    <row r="169" spans="2:3" ht="18" customHeight="1">
      <c r="B169" s="21"/>
      <c r="C169" s="21"/>
    </row>
    <row r="170" spans="2:3" ht="18" customHeight="1">
      <c r="B170" s="21"/>
      <c r="C170" s="21"/>
    </row>
    <row r="171" spans="2:3" ht="18" customHeight="1">
      <c r="B171" s="21"/>
      <c r="C171" s="21"/>
    </row>
    <row r="172" spans="2:3" ht="18" customHeight="1">
      <c r="B172" s="21"/>
      <c r="C172" s="21"/>
    </row>
    <row r="173" spans="2:3" ht="18" customHeight="1">
      <c r="B173" s="21"/>
      <c r="C173" s="21"/>
    </row>
    <row r="174" spans="2:3" ht="18" customHeight="1">
      <c r="B174" s="21"/>
      <c r="C174" s="21"/>
    </row>
    <row r="175" spans="2:3" ht="18" customHeight="1">
      <c r="B175" s="21"/>
      <c r="C175" s="21"/>
    </row>
    <row r="176" spans="2:3" ht="18" customHeight="1">
      <c r="B176" s="21"/>
      <c r="C176" s="21"/>
    </row>
    <row r="177" spans="2:3" ht="18" customHeight="1">
      <c r="B177" s="21"/>
      <c r="C177" s="21"/>
    </row>
    <row r="178" spans="2:3" ht="18" customHeight="1">
      <c r="B178" s="21"/>
      <c r="C178" s="21"/>
    </row>
    <row r="179" spans="2:3" ht="18" customHeight="1">
      <c r="B179" s="21"/>
      <c r="C179" s="21"/>
    </row>
    <row r="180" spans="2:3" ht="18" customHeight="1">
      <c r="B180" s="21"/>
      <c r="C180" s="21"/>
    </row>
    <row r="181" spans="2:3" ht="18" customHeight="1">
      <c r="B181" s="21"/>
      <c r="C181" s="21"/>
    </row>
    <row r="182" spans="2:3" ht="18" customHeight="1">
      <c r="B182" s="21"/>
      <c r="C182" s="21"/>
    </row>
    <row r="183" spans="2:3" ht="18" customHeight="1">
      <c r="B183" s="21"/>
      <c r="C183" s="21"/>
    </row>
    <row r="184" spans="2:3" ht="18" customHeight="1">
      <c r="B184" s="21"/>
      <c r="C184" s="21"/>
    </row>
    <row r="185" spans="2:3" ht="18" customHeight="1">
      <c r="B185" s="21"/>
      <c r="C185" s="21"/>
    </row>
    <row r="186" spans="2:3" ht="18" customHeight="1">
      <c r="B186" s="21"/>
      <c r="C186" s="21"/>
    </row>
    <row r="187" spans="2:3" ht="18" customHeight="1">
      <c r="B187" s="21"/>
      <c r="C187" s="21"/>
    </row>
    <row r="188" spans="2:3" ht="18" customHeight="1">
      <c r="B188" s="21"/>
      <c r="C188" s="21"/>
    </row>
    <row r="189" spans="2:3" ht="18" customHeight="1">
      <c r="B189" s="21"/>
      <c r="C189" s="21"/>
    </row>
    <row r="190" spans="2:3" ht="18" customHeight="1">
      <c r="B190" s="21"/>
      <c r="C190" s="21"/>
    </row>
    <row r="191" spans="2:3" ht="18" customHeight="1">
      <c r="B191" s="21"/>
      <c r="C191" s="21"/>
    </row>
    <row r="192" spans="2:3" ht="18" customHeight="1">
      <c r="B192" s="21"/>
      <c r="C192" s="21"/>
    </row>
    <row r="193" spans="2:3" ht="18" customHeight="1">
      <c r="B193" s="21"/>
      <c r="C193" s="21"/>
    </row>
    <row r="194" spans="2:3" ht="18" customHeight="1">
      <c r="B194" s="21"/>
      <c r="C194" s="21"/>
    </row>
  </sheetData>
  <sheetProtection/>
  <mergeCells count="51">
    <mergeCell ref="E1:F15"/>
    <mergeCell ref="G1:H15"/>
    <mergeCell ref="I1:J15"/>
    <mergeCell ref="K1:L15"/>
    <mergeCell ref="M1:N15"/>
    <mergeCell ref="O1:P15"/>
    <mergeCell ref="U16:V16"/>
    <mergeCell ref="Q1:R15"/>
    <mergeCell ref="S1:T15"/>
    <mergeCell ref="U1:V15"/>
    <mergeCell ref="B13:B14"/>
    <mergeCell ref="B15:B16"/>
    <mergeCell ref="E16:F16"/>
    <mergeCell ref="G16:H16"/>
    <mergeCell ref="I16:J16"/>
    <mergeCell ref="I18:J18"/>
    <mergeCell ref="M16:N16"/>
    <mergeCell ref="O16:P16"/>
    <mergeCell ref="Q16:R16"/>
    <mergeCell ref="S16:T16"/>
    <mergeCell ref="K16:L16"/>
    <mergeCell ref="S18:T18"/>
    <mergeCell ref="M17:N17"/>
    <mergeCell ref="O17:P17"/>
    <mergeCell ref="U17:V17"/>
    <mergeCell ref="B17:B18"/>
    <mergeCell ref="C17:D17"/>
    <mergeCell ref="E17:F17"/>
    <mergeCell ref="G17:H17"/>
    <mergeCell ref="I17:J17"/>
    <mergeCell ref="K17:L17"/>
    <mergeCell ref="C18:D18"/>
    <mergeCell ref="E18:F18"/>
    <mergeCell ref="G18:H18"/>
    <mergeCell ref="Q17:R17"/>
    <mergeCell ref="S17:T17"/>
    <mergeCell ref="Q19:R19"/>
    <mergeCell ref="K18:L18"/>
    <mergeCell ref="M18:N18"/>
    <mergeCell ref="O18:P18"/>
    <mergeCell ref="Q18:R18"/>
    <mergeCell ref="S19:T19"/>
    <mergeCell ref="U19:V19"/>
    <mergeCell ref="U18:V18"/>
    <mergeCell ref="C19:D19"/>
    <mergeCell ref="E19:F19"/>
    <mergeCell ref="G19:H19"/>
    <mergeCell ref="I19:J19"/>
    <mergeCell ref="K19:L19"/>
    <mergeCell ref="M19:N19"/>
    <mergeCell ref="O19:P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X194"/>
  <sheetViews>
    <sheetView tabSelected="1" zoomScale="73" zoomScaleNormal="73" zoomScalePageLayoutView="0" workbookViewId="0" topLeftCell="A8">
      <selection activeCell="Y17" sqref="Y17"/>
    </sheetView>
  </sheetViews>
  <sheetFormatPr defaultColWidth="10.28125" defaultRowHeight="18" customHeight="1"/>
  <cols>
    <col min="1" max="1" width="5.00390625" style="0" customWidth="1"/>
    <col min="2" max="2" width="31.421875" style="0" customWidth="1"/>
    <col min="3" max="3" width="24.8515625" style="0" customWidth="1"/>
    <col min="4" max="4" width="9.8515625" style="0" customWidth="1"/>
    <col min="5" max="22" width="8.7109375" style="0" customWidth="1"/>
    <col min="23" max="23" width="11.7109375" style="0" customWidth="1"/>
    <col min="24" max="24" width="14.421875" style="0" bestFit="1" customWidth="1"/>
  </cols>
  <sheetData>
    <row r="1" spans="5:23" s="1" customFormat="1" ht="18" customHeight="1">
      <c r="E1" s="388" t="s">
        <v>200</v>
      </c>
      <c r="F1" s="388"/>
      <c r="G1" s="382" t="s">
        <v>67</v>
      </c>
      <c r="H1" s="382"/>
      <c r="I1" s="382" t="s">
        <v>208</v>
      </c>
      <c r="J1" s="382"/>
      <c r="K1" s="409"/>
      <c r="L1" s="409"/>
      <c r="M1" s="409"/>
      <c r="N1" s="409"/>
      <c r="O1" s="408" t="s">
        <v>68</v>
      </c>
      <c r="P1" s="408"/>
      <c r="Q1" s="408" t="s">
        <v>69</v>
      </c>
      <c r="R1" s="408"/>
      <c r="S1" s="444"/>
      <c r="T1" s="444"/>
      <c r="U1" s="441" t="s">
        <v>57</v>
      </c>
      <c r="V1" s="441"/>
      <c r="W1" s="297"/>
    </row>
    <row r="2" spans="5:23" s="1" customFormat="1" ht="18" customHeight="1">
      <c r="E2" s="388"/>
      <c r="F2" s="388"/>
      <c r="G2" s="382"/>
      <c r="H2" s="382"/>
      <c r="I2" s="382"/>
      <c r="J2" s="382"/>
      <c r="K2" s="409"/>
      <c r="L2" s="409"/>
      <c r="M2" s="409"/>
      <c r="N2" s="409"/>
      <c r="O2" s="408"/>
      <c r="P2" s="408"/>
      <c r="Q2" s="408"/>
      <c r="R2" s="408"/>
      <c r="S2" s="444"/>
      <c r="T2" s="444"/>
      <c r="U2" s="441"/>
      <c r="V2" s="441"/>
      <c r="W2" s="297"/>
    </row>
    <row r="3" spans="5:23" s="1" customFormat="1" ht="18" customHeight="1">
      <c r="E3" s="388"/>
      <c r="F3" s="388"/>
      <c r="G3" s="382"/>
      <c r="H3" s="382"/>
      <c r="I3" s="382"/>
      <c r="J3" s="382"/>
      <c r="K3" s="409"/>
      <c r="L3" s="409"/>
      <c r="M3" s="409"/>
      <c r="N3" s="409"/>
      <c r="O3" s="408"/>
      <c r="P3" s="408"/>
      <c r="Q3" s="408"/>
      <c r="R3" s="408"/>
      <c r="S3" s="444"/>
      <c r="T3" s="444"/>
      <c r="U3" s="441"/>
      <c r="V3" s="441"/>
      <c r="W3" s="297"/>
    </row>
    <row r="4" spans="5:23" s="1" customFormat="1" ht="18" customHeight="1">
      <c r="E4" s="388"/>
      <c r="F4" s="388"/>
      <c r="G4" s="382"/>
      <c r="H4" s="382"/>
      <c r="I4" s="382"/>
      <c r="J4" s="382"/>
      <c r="K4" s="409"/>
      <c r="L4" s="409"/>
      <c r="M4" s="409"/>
      <c r="N4" s="409"/>
      <c r="O4" s="408"/>
      <c r="P4" s="408"/>
      <c r="Q4" s="408"/>
      <c r="R4" s="408"/>
      <c r="S4" s="444"/>
      <c r="T4" s="444"/>
      <c r="U4" s="441"/>
      <c r="V4" s="441"/>
      <c r="W4" s="297"/>
    </row>
    <row r="5" spans="5:23" s="1" customFormat="1" ht="18" customHeight="1">
      <c r="E5" s="388"/>
      <c r="F5" s="388"/>
      <c r="G5" s="382"/>
      <c r="H5" s="382"/>
      <c r="I5" s="382"/>
      <c r="J5" s="382"/>
      <c r="K5" s="409"/>
      <c r="L5" s="409"/>
      <c r="M5" s="409"/>
      <c r="N5" s="409"/>
      <c r="O5" s="408"/>
      <c r="P5" s="408"/>
      <c r="Q5" s="408"/>
      <c r="R5" s="408"/>
      <c r="S5" s="444"/>
      <c r="T5" s="444"/>
      <c r="U5" s="441"/>
      <c r="V5" s="441"/>
      <c r="W5" s="297"/>
    </row>
    <row r="6" spans="5:23" s="1" customFormat="1" ht="18" customHeight="1">
      <c r="E6" s="388"/>
      <c r="F6" s="388"/>
      <c r="G6" s="382"/>
      <c r="H6" s="382"/>
      <c r="I6" s="382"/>
      <c r="J6" s="382"/>
      <c r="K6" s="409"/>
      <c r="L6" s="409"/>
      <c r="M6" s="409"/>
      <c r="N6" s="409"/>
      <c r="O6" s="408"/>
      <c r="P6" s="408"/>
      <c r="Q6" s="408"/>
      <c r="R6" s="408"/>
      <c r="S6" s="444"/>
      <c r="T6" s="444"/>
      <c r="U6" s="441"/>
      <c r="V6" s="441"/>
      <c r="W6" s="297"/>
    </row>
    <row r="7" spans="5:23" s="1" customFormat="1" ht="18" customHeight="1">
      <c r="E7" s="388"/>
      <c r="F7" s="388"/>
      <c r="G7" s="382"/>
      <c r="H7" s="382"/>
      <c r="I7" s="382"/>
      <c r="J7" s="382"/>
      <c r="K7" s="409"/>
      <c r="L7" s="409"/>
      <c r="M7" s="409"/>
      <c r="N7" s="409"/>
      <c r="O7" s="408"/>
      <c r="P7" s="408"/>
      <c r="Q7" s="408"/>
      <c r="R7" s="408"/>
      <c r="S7" s="444"/>
      <c r="T7" s="444"/>
      <c r="U7" s="441"/>
      <c r="V7" s="441"/>
      <c r="W7" s="297"/>
    </row>
    <row r="8" spans="5:23" s="1" customFormat="1" ht="18" customHeight="1">
      <c r="E8" s="388"/>
      <c r="F8" s="388"/>
      <c r="G8" s="382"/>
      <c r="H8" s="382"/>
      <c r="I8" s="382"/>
      <c r="J8" s="382"/>
      <c r="K8" s="409"/>
      <c r="L8" s="409"/>
      <c r="M8" s="409"/>
      <c r="N8" s="409"/>
      <c r="O8" s="408"/>
      <c r="P8" s="408"/>
      <c r="Q8" s="408"/>
      <c r="R8" s="408"/>
      <c r="S8" s="444"/>
      <c r="T8" s="444"/>
      <c r="U8" s="441"/>
      <c r="V8" s="441"/>
      <c r="W8" s="297"/>
    </row>
    <row r="9" spans="5:23" s="1" customFormat="1" ht="18" customHeight="1">
      <c r="E9" s="388"/>
      <c r="F9" s="388"/>
      <c r="G9" s="382"/>
      <c r="H9" s="382"/>
      <c r="I9" s="382"/>
      <c r="J9" s="382"/>
      <c r="K9" s="409"/>
      <c r="L9" s="409"/>
      <c r="M9" s="409"/>
      <c r="N9" s="409"/>
      <c r="O9" s="408"/>
      <c r="P9" s="408"/>
      <c r="Q9" s="408"/>
      <c r="R9" s="408"/>
      <c r="S9" s="444"/>
      <c r="T9" s="444"/>
      <c r="U9" s="441"/>
      <c r="V9" s="441"/>
      <c r="W9" s="297"/>
    </row>
    <row r="10" spans="5:23" s="1" customFormat="1" ht="18" customHeight="1">
      <c r="E10" s="388"/>
      <c r="F10" s="388"/>
      <c r="G10" s="382"/>
      <c r="H10" s="382"/>
      <c r="I10" s="382"/>
      <c r="J10" s="382"/>
      <c r="K10" s="409"/>
      <c r="L10" s="409"/>
      <c r="M10" s="409"/>
      <c r="N10" s="409"/>
      <c r="O10" s="408"/>
      <c r="P10" s="408"/>
      <c r="Q10" s="408"/>
      <c r="R10" s="408"/>
      <c r="S10" s="444"/>
      <c r="T10" s="444"/>
      <c r="U10" s="441"/>
      <c r="V10" s="441"/>
      <c r="W10" s="297"/>
    </row>
    <row r="11" spans="5:23" s="1" customFormat="1" ht="18" customHeight="1">
      <c r="E11" s="388"/>
      <c r="F11" s="388"/>
      <c r="G11" s="382"/>
      <c r="H11" s="382"/>
      <c r="I11" s="382"/>
      <c r="J11" s="382"/>
      <c r="K11" s="409"/>
      <c r="L11" s="409"/>
      <c r="M11" s="409"/>
      <c r="N11" s="409"/>
      <c r="O11" s="408"/>
      <c r="P11" s="408"/>
      <c r="Q11" s="408"/>
      <c r="R11" s="408"/>
      <c r="S11" s="444"/>
      <c r="T11" s="444"/>
      <c r="U11" s="441"/>
      <c r="V11" s="441"/>
      <c r="W11" s="297"/>
    </row>
    <row r="12" spans="4:23" s="1" customFormat="1" ht="5.25" customHeight="1">
      <c r="D12" s="2"/>
      <c r="E12" s="388"/>
      <c r="F12" s="388"/>
      <c r="G12" s="382"/>
      <c r="H12" s="382"/>
      <c r="I12" s="382"/>
      <c r="J12" s="382"/>
      <c r="K12" s="409"/>
      <c r="L12" s="409"/>
      <c r="M12" s="409"/>
      <c r="N12" s="409"/>
      <c r="O12" s="408"/>
      <c r="P12" s="408"/>
      <c r="Q12" s="408"/>
      <c r="R12" s="408"/>
      <c r="S12" s="444"/>
      <c r="T12" s="444"/>
      <c r="U12" s="441"/>
      <c r="V12" s="441"/>
      <c r="W12" s="297"/>
    </row>
    <row r="13" spans="2:23" s="1" customFormat="1" ht="18" customHeight="1">
      <c r="B13" s="412" t="s">
        <v>13</v>
      </c>
      <c r="C13" s="18"/>
      <c r="D13" s="2"/>
      <c r="E13" s="388"/>
      <c r="F13" s="388"/>
      <c r="G13" s="382"/>
      <c r="H13" s="382"/>
      <c r="I13" s="382"/>
      <c r="J13" s="382"/>
      <c r="K13" s="409"/>
      <c r="L13" s="409"/>
      <c r="M13" s="409"/>
      <c r="N13" s="409"/>
      <c r="O13" s="408"/>
      <c r="P13" s="408"/>
      <c r="Q13" s="408"/>
      <c r="R13" s="408"/>
      <c r="S13" s="444"/>
      <c r="T13" s="444"/>
      <c r="U13" s="441"/>
      <c r="V13" s="441"/>
      <c r="W13" s="297"/>
    </row>
    <row r="14" spans="2:23" s="1" customFormat="1" ht="18" customHeight="1">
      <c r="B14" s="413"/>
      <c r="C14" s="18"/>
      <c r="D14" s="3"/>
      <c r="E14" s="388"/>
      <c r="F14" s="388"/>
      <c r="G14" s="382"/>
      <c r="H14" s="382"/>
      <c r="I14" s="382"/>
      <c r="J14" s="382"/>
      <c r="K14" s="409"/>
      <c r="L14" s="409"/>
      <c r="M14" s="409"/>
      <c r="N14" s="409"/>
      <c r="O14" s="408"/>
      <c r="P14" s="408"/>
      <c r="Q14" s="408"/>
      <c r="R14" s="408"/>
      <c r="S14" s="444"/>
      <c r="T14" s="444"/>
      <c r="U14" s="441"/>
      <c r="V14" s="441"/>
      <c r="W14" s="297"/>
    </row>
    <row r="15" spans="2:23" s="1" customFormat="1" ht="18" customHeight="1" thickBot="1">
      <c r="B15" s="414" t="s">
        <v>198</v>
      </c>
      <c r="C15" s="19"/>
      <c r="D15" s="3"/>
      <c r="E15" s="389"/>
      <c r="F15" s="389"/>
      <c r="G15" s="383"/>
      <c r="H15" s="383"/>
      <c r="I15" s="383"/>
      <c r="J15" s="383"/>
      <c r="K15" s="410"/>
      <c r="L15" s="410"/>
      <c r="M15" s="410"/>
      <c r="N15" s="410"/>
      <c r="O15" s="408"/>
      <c r="P15" s="408"/>
      <c r="Q15" s="408"/>
      <c r="R15" s="408"/>
      <c r="S15" s="444"/>
      <c r="T15" s="444"/>
      <c r="U15" s="441"/>
      <c r="V15" s="441"/>
      <c r="W15" s="298"/>
    </row>
    <row r="16" spans="2:23" s="1" customFormat="1" ht="18" customHeight="1" thickTop="1">
      <c r="B16" s="414"/>
      <c r="C16" s="19"/>
      <c r="D16" s="4"/>
      <c r="E16" s="384" t="s">
        <v>37</v>
      </c>
      <c r="F16" s="385"/>
      <c r="G16" s="376" t="s">
        <v>59</v>
      </c>
      <c r="H16" s="376"/>
      <c r="I16" s="376" t="s">
        <v>66</v>
      </c>
      <c r="J16" s="376"/>
      <c r="K16" s="367" t="s">
        <v>150</v>
      </c>
      <c r="L16" s="367"/>
      <c r="M16" s="367" t="s">
        <v>151</v>
      </c>
      <c r="N16" s="367"/>
      <c r="O16" s="424" t="s">
        <v>186</v>
      </c>
      <c r="P16" s="424"/>
      <c r="Q16" s="424" t="s">
        <v>187</v>
      </c>
      <c r="R16" s="424"/>
      <c r="S16" s="327" t="s">
        <v>209</v>
      </c>
      <c r="T16" s="327"/>
      <c r="U16" s="436" t="s">
        <v>9</v>
      </c>
      <c r="V16" s="436"/>
      <c r="W16" s="83"/>
    </row>
    <row r="17" spans="2:23" s="5" customFormat="1" ht="18" customHeight="1">
      <c r="B17" s="335" t="s">
        <v>116</v>
      </c>
      <c r="C17" s="391" t="s">
        <v>2</v>
      </c>
      <c r="D17" s="406"/>
      <c r="E17" s="369">
        <v>44942</v>
      </c>
      <c r="F17" s="370"/>
      <c r="G17" s="371">
        <v>44885</v>
      </c>
      <c r="H17" s="371"/>
      <c r="I17" s="371">
        <v>44899</v>
      </c>
      <c r="J17" s="371"/>
      <c r="K17" s="357"/>
      <c r="L17" s="357"/>
      <c r="M17" s="357"/>
      <c r="N17" s="357"/>
      <c r="O17" s="425">
        <v>44948</v>
      </c>
      <c r="P17" s="425"/>
      <c r="Q17" s="425">
        <v>44990</v>
      </c>
      <c r="R17" s="425"/>
      <c r="S17" s="323"/>
      <c r="T17" s="323"/>
      <c r="U17" s="434">
        <v>45109</v>
      </c>
      <c r="V17" s="434"/>
      <c r="W17" s="84" t="s">
        <v>1</v>
      </c>
    </row>
    <row r="18" spans="2:23" s="1" customFormat="1" ht="15.75" customHeight="1">
      <c r="B18" s="336"/>
      <c r="C18" s="352" t="s">
        <v>3</v>
      </c>
      <c r="D18" s="407"/>
      <c r="E18" s="360">
        <f>30*(1+(E19/100))</f>
        <v>34.5</v>
      </c>
      <c r="F18" s="361"/>
      <c r="G18" s="362">
        <f>30*(1+(G19/100))</f>
        <v>32.7</v>
      </c>
      <c r="H18" s="362"/>
      <c r="I18" s="362">
        <f>30*(1+(I19/100))</f>
        <v>30</v>
      </c>
      <c r="J18" s="362"/>
      <c r="K18" s="368">
        <v>30</v>
      </c>
      <c r="L18" s="368"/>
      <c r="M18" s="455">
        <v>30</v>
      </c>
      <c r="N18" s="455"/>
      <c r="O18" s="362">
        <f>30*(1+(O19/100))</f>
        <v>30</v>
      </c>
      <c r="P18" s="362"/>
      <c r="Q18" s="362">
        <f>30*(1+(Q19/100))</f>
        <v>30</v>
      </c>
      <c r="R18" s="362"/>
      <c r="S18" s="368">
        <f>50*(1+(S19/100))</f>
        <v>50</v>
      </c>
      <c r="T18" s="368"/>
      <c r="U18" s="454">
        <v>180</v>
      </c>
      <c r="V18" s="454"/>
      <c r="W18" s="85"/>
    </row>
    <row r="19" spans="1:23" s="1" customFormat="1" ht="18" customHeight="1" thickBot="1">
      <c r="A19" s="14"/>
      <c r="B19" s="14"/>
      <c r="C19" s="407" t="s">
        <v>4</v>
      </c>
      <c r="D19" s="407"/>
      <c r="E19" s="404">
        <v>15</v>
      </c>
      <c r="F19" s="393"/>
      <c r="G19" s="458">
        <v>9</v>
      </c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58"/>
      <c r="S19" s="458"/>
      <c r="T19" s="458"/>
      <c r="U19" s="458"/>
      <c r="V19" s="458"/>
      <c r="W19" s="459"/>
    </row>
    <row r="20" spans="1:23" s="152" customFormat="1" ht="21" customHeight="1" thickTop="1">
      <c r="A20" s="94">
        <v>1</v>
      </c>
      <c r="B20" s="175" t="s">
        <v>86</v>
      </c>
      <c r="C20" s="175" t="s">
        <v>199</v>
      </c>
      <c r="D20" s="176"/>
      <c r="E20" s="88">
        <v>1</v>
      </c>
      <c r="F20" s="98">
        <f>IF(E20="",0,$E$18*(1.01-(LOG(E20)/LOG($E$19))))</f>
        <v>34.845</v>
      </c>
      <c r="G20" s="460">
        <v>2</v>
      </c>
      <c r="H20" s="162">
        <f>IF(G20="",0,$G$18*(1.01-(LOG(G20)/LOG($G$19))))</f>
        <v>22.711298529106674</v>
      </c>
      <c r="I20" s="158"/>
      <c r="J20" s="98">
        <f>IF(I20="",0,$I$18*(1.01-(LOG(I20)/LOG($I$19))))</f>
        <v>0</v>
      </c>
      <c r="K20" s="88"/>
      <c r="L20" s="98">
        <f>IF(K20="",0,$K$18*(1.01-(LOG(K20)/LOG($K$19))))</f>
        <v>0</v>
      </c>
      <c r="M20" s="88"/>
      <c r="N20" s="98">
        <f>IF(M20="",0,$M$18*(1.01-(LOG(M20)/LOG($M$19))))</f>
        <v>0</v>
      </c>
      <c r="O20" s="88"/>
      <c r="P20" s="98">
        <f>IF(O20="",0,$O$18*(1.01-(LOG(O20)/LOG($O$19))))</f>
        <v>0</v>
      </c>
      <c r="Q20" s="88"/>
      <c r="R20" s="98">
        <f>IF(Q20="",0,$Q$18*(1.01-(LOG(Q20)/LOG($Q$19))))</f>
        <v>0</v>
      </c>
      <c r="S20" s="88"/>
      <c r="T20" s="98">
        <f>IF(S20="",0,$S$18*(1.01-(LOG(S20)/LOG($S$19))))</f>
        <v>0</v>
      </c>
      <c r="U20" s="88"/>
      <c r="V20" s="98">
        <f>IF(U20="",0,$U$18*(1.01-(LOG(U20)/LOG($U$19))))</f>
        <v>0</v>
      </c>
      <c r="W20" s="164">
        <f>F20+H20+J20+L20+N20+P20+R20+T20+V20</f>
        <v>57.55629852910667</v>
      </c>
    </row>
    <row r="21" spans="1:24" s="156" customFormat="1" ht="21" customHeight="1">
      <c r="A21" s="153">
        <v>2</v>
      </c>
      <c r="B21" s="114"/>
      <c r="C21" s="114"/>
      <c r="D21" s="101"/>
      <c r="E21" s="67"/>
      <c r="F21" s="104">
        <f>IF(E21="",0,$E$18*(1.01-(LOG(E21)/LOG($E$19))))</f>
        <v>0</v>
      </c>
      <c r="G21" s="299"/>
      <c r="H21" s="161">
        <f>IF(G21="",0,$G$18*(1.01-(LOG(G21)/LOG($G$19))))</f>
        <v>0</v>
      </c>
      <c r="I21" s="159"/>
      <c r="J21" s="104">
        <f>IF(I21="",0,$I$18*(1.01-(LOG(I21)/LOG($I$19))))</f>
        <v>0</v>
      </c>
      <c r="K21" s="67"/>
      <c r="L21" s="104">
        <f>IF(K21="",0,$K$18*(1.01-(LOG(K21)/LOG($K$19))))</f>
        <v>0</v>
      </c>
      <c r="M21" s="67"/>
      <c r="N21" s="104">
        <f>IF(M21="",0,$M$18*(1.01-(LOG(M21)/LOG($M$19))))</f>
        <v>0</v>
      </c>
      <c r="O21" s="67"/>
      <c r="P21" s="104">
        <f>IF(O21="",0,$O$18*(1.01-(LOG(O21)/LOG($O$19))))</f>
        <v>0</v>
      </c>
      <c r="Q21" s="67"/>
      <c r="R21" s="104">
        <f>IF(Q21="",0,$Q$18*(1.01-(LOG(Q21)/LOG($Q$19))))</f>
        <v>0</v>
      </c>
      <c r="S21" s="67"/>
      <c r="T21" s="104">
        <f>IF(S21="",0,$S$18*(1.01-(LOG(S21)/LOG($S$19))))</f>
        <v>0</v>
      </c>
      <c r="U21" s="67"/>
      <c r="V21" s="104">
        <f>IF(U21="",0,$U$18*(1.01-(LOG(U21)/LOG($U$19))))</f>
        <v>0</v>
      </c>
      <c r="W21" s="165">
        <f>F21+H21+J21+L21+N21+P21+R21+T21+V21</f>
        <v>0</v>
      </c>
      <c r="X21" s="155"/>
    </row>
    <row r="22" spans="1:23" s="152" customFormat="1" ht="21" customHeight="1">
      <c r="A22" s="99">
        <v>3</v>
      </c>
      <c r="B22" s="114"/>
      <c r="C22" s="114"/>
      <c r="D22" s="101"/>
      <c r="E22" s="67"/>
      <c r="F22" s="104">
        <f aca="true" t="shared" si="0" ref="F22:F34">IF(E22="",0,$E$18*(1.01-(LOG(E22)/LOG($E$19))))</f>
        <v>0</v>
      </c>
      <c r="G22" s="299"/>
      <c r="H22" s="161">
        <f aca="true" t="shared" si="1" ref="H22:H34">IF(G22="",0,$G$18*(1.01-(LOG(G22)/LOG($G$19))))</f>
        <v>0</v>
      </c>
      <c r="I22" s="159"/>
      <c r="J22" s="104">
        <f aca="true" t="shared" si="2" ref="J22:J34">IF(I22="",0,$I$18*(1.01-(LOG(I22)/LOG($I$19))))</f>
        <v>0</v>
      </c>
      <c r="K22" s="67"/>
      <c r="L22" s="104">
        <f aca="true" t="shared" si="3" ref="L22:L34">IF(K22="",0,$K$18*(1.01-(LOG(K22)/LOG($K$19))))</f>
        <v>0</v>
      </c>
      <c r="M22" s="67"/>
      <c r="N22" s="104">
        <f aca="true" t="shared" si="4" ref="N22:N34">IF(M22="",0,$M$18*(1.01-(LOG(M22)/LOG($M$19))))</f>
        <v>0</v>
      </c>
      <c r="O22" s="67"/>
      <c r="P22" s="104">
        <f aca="true" t="shared" si="5" ref="P22:P34">IF(O22="",0,$O$18*(1.01-(LOG(O22)/LOG($O$19))))</f>
        <v>0</v>
      </c>
      <c r="Q22" s="67"/>
      <c r="R22" s="104">
        <f aca="true" t="shared" si="6" ref="R22:R34">IF(Q22="",0,$Q$18*(1.01-(LOG(Q22)/LOG($Q$19))))</f>
        <v>0</v>
      </c>
      <c r="S22" s="67"/>
      <c r="T22" s="104">
        <f aca="true" t="shared" si="7" ref="T22:T34">IF(S22="",0,$S$18*(1.01-(LOG(S22)/LOG($S$19))))</f>
        <v>0</v>
      </c>
      <c r="U22" s="67"/>
      <c r="V22" s="104">
        <f aca="true" t="shared" si="8" ref="V22:V34">IF(U22="",0,$U$18*(1.01-(LOG(U22)/LOG($U$19))))</f>
        <v>0</v>
      </c>
      <c r="W22" s="165">
        <f>F22+H22+J22+L22+N22+P22+R22+T22+V22</f>
        <v>0</v>
      </c>
    </row>
    <row r="23" spans="1:23" s="152" customFormat="1" ht="21" customHeight="1">
      <c r="A23" s="99">
        <v>3</v>
      </c>
      <c r="B23" s="114"/>
      <c r="C23" s="114"/>
      <c r="D23" s="101"/>
      <c r="E23" s="67"/>
      <c r="F23" s="104">
        <f t="shared" si="0"/>
        <v>0</v>
      </c>
      <c r="G23" s="299"/>
      <c r="H23" s="161">
        <f t="shared" si="1"/>
        <v>0</v>
      </c>
      <c r="I23" s="159"/>
      <c r="J23" s="104">
        <f>IF(I23="",0,$I$18*(1.01-(LOG(I23)/LOG($I$19))))</f>
        <v>0</v>
      </c>
      <c r="K23" s="67"/>
      <c r="L23" s="104">
        <f t="shared" si="3"/>
        <v>0</v>
      </c>
      <c r="M23" s="67"/>
      <c r="N23" s="104">
        <f t="shared" si="4"/>
        <v>0</v>
      </c>
      <c r="O23" s="67"/>
      <c r="P23" s="104">
        <f t="shared" si="5"/>
        <v>0</v>
      </c>
      <c r="Q23" s="67"/>
      <c r="R23" s="104">
        <f t="shared" si="6"/>
        <v>0</v>
      </c>
      <c r="S23" s="67"/>
      <c r="T23" s="104">
        <f t="shared" si="7"/>
        <v>0</v>
      </c>
      <c r="U23" s="67"/>
      <c r="V23" s="104">
        <f t="shared" si="8"/>
        <v>0</v>
      </c>
      <c r="W23" s="165">
        <f>F23+H23+J23+L23+N23+P23+R23+T23+V23</f>
        <v>0</v>
      </c>
    </row>
    <row r="24" spans="1:23" s="152" customFormat="1" ht="21" customHeight="1">
      <c r="A24" s="99">
        <v>5</v>
      </c>
      <c r="B24" s="115"/>
      <c r="C24" s="115"/>
      <c r="D24" s="101"/>
      <c r="E24" s="67"/>
      <c r="F24" s="104">
        <f t="shared" si="0"/>
        <v>0</v>
      </c>
      <c r="G24" s="299"/>
      <c r="H24" s="161">
        <f t="shared" si="1"/>
        <v>0</v>
      </c>
      <c r="I24" s="159"/>
      <c r="J24" s="104">
        <f>IF(I24="",0,$I$18*(1.01-(LOG(I24)/LOG($I$19))))</f>
        <v>0</v>
      </c>
      <c r="K24" s="67"/>
      <c r="L24" s="104">
        <f t="shared" si="3"/>
        <v>0</v>
      </c>
      <c r="M24" s="67"/>
      <c r="N24" s="104">
        <f t="shared" si="4"/>
        <v>0</v>
      </c>
      <c r="O24" s="67"/>
      <c r="P24" s="104">
        <f t="shared" si="5"/>
        <v>0</v>
      </c>
      <c r="Q24" s="67"/>
      <c r="R24" s="104">
        <f t="shared" si="6"/>
        <v>0</v>
      </c>
      <c r="S24" s="67"/>
      <c r="T24" s="104">
        <f t="shared" si="7"/>
        <v>0</v>
      </c>
      <c r="U24" s="67"/>
      <c r="V24" s="104">
        <f t="shared" si="8"/>
        <v>0</v>
      </c>
      <c r="W24" s="165">
        <f>F24+H24+J24+L24+N24+P24+R24+T24+V24</f>
        <v>0</v>
      </c>
    </row>
    <row r="25" spans="1:23" s="152" customFormat="1" ht="21" customHeight="1">
      <c r="A25" s="99">
        <v>6</v>
      </c>
      <c r="B25" s="115"/>
      <c r="C25" s="115"/>
      <c r="D25" s="101"/>
      <c r="E25" s="67"/>
      <c r="F25" s="104">
        <f t="shared" si="0"/>
        <v>0</v>
      </c>
      <c r="G25" s="299"/>
      <c r="H25" s="161">
        <f t="shared" si="1"/>
        <v>0</v>
      </c>
      <c r="I25" s="159"/>
      <c r="J25" s="104">
        <f t="shared" si="2"/>
        <v>0</v>
      </c>
      <c r="K25" s="67"/>
      <c r="L25" s="104">
        <f t="shared" si="3"/>
        <v>0</v>
      </c>
      <c r="M25" s="67"/>
      <c r="N25" s="104">
        <f t="shared" si="4"/>
        <v>0</v>
      </c>
      <c r="O25" s="67"/>
      <c r="P25" s="104">
        <f t="shared" si="5"/>
        <v>0</v>
      </c>
      <c r="Q25" s="67"/>
      <c r="R25" s="104">
        <f t="shared" si="6"/>
        <v>0</v>
      </c>
      <c r="S25" s="67"/>
      <c r="T25" s="104">
        <f t="shared" si="7"/>
        <v>0</v>
      </c>
      <c r="U25" s="67"/>
      <c r="V25" s="104">
        <f t="shared" si="8"/>
        <v>0</v>
      </c>
      <c r="W25" s="165">
        <f>F25+H25+J25+L25+N25+P25+R25+T25+V25</f>
        <v>0</v>
      </c>
    </row>
    <row r="26" spans="1:23" s="152" customFormat="1" ht="21" customHeight="1">
      <c r="A26" s="99">
        <v>7</v>
      </c>
      <c r="B26" s="114"/>
      <c r="C26" s="114"/>
      <c r="D26" s="101"/>
      <c r="E26" s="67"/>
      <c r="F26" s="104">
        <f t="shared" si="0"/>
        <v>0</v>
      </c>
      <c r="G26" s="299"/>
      <c r="H26" s="161">
        <f>IF(G26="",0,$G$18*(1.01-(LOG(G26)/LOG($G$19))))</f>
        <v>0</v>
      </c>
      <c r="I26" s="159"/>
      <c r="J26" s="104">
        <f t="shared" si="2"/>
        <v>0</v>
      </c>
      <c r="K26" s="67"/>
      <c r="L26" s="104">
        <f t="shared" si="3"/>
        <v>0</v>
      </c>
      <c r="M26" s="67"/>
      <c r="N26" s="104">
        <f t="shared" si="4"/>
        <v>0</v>
      </c>
      <c r="O26" s="67"/>
      <c r="P26" s="104">
        <f t="shared" si="5"/>
        <v>0</v>
      </c>
      <c r="Q26" s="67"/>
      <c r="R26" s="104">
        <f t="shared" si="6"/>
        <v>0</v>
      </c>
      <c r="S26" s="67"/>
      <c r="T26" s="104">
        <f t="shared" si="7"/>
        <v>0</v>
      </c>
      <c r="U26" s="67"/>
      <c r="V26" s="104">
        <f t="shared" si="8"/>
        <v>0</v>
      </c>
      <c r="W26" s="165">
        <f>F26+H26+J26+L26+N26+P26+R26+T26+V26</f>
        <v>0</v>
      </c>
    </row>
    <row r="27" spans="1:23" s="152" customFormat="1" ht="21" customHeight="1">
      <c r="A27" s="99">
        <v>8</v>
      </c>
      <c r="B27" s="114"/>
      <c r="C27" s="114"/>
      <c r="D27" s="101"/>
      <c r="E27" s="67"/>
      <c r="F27" s="104">
        <f t="shared" si="0"/>
        <v>0</v>
      </c>
      <c r="G27" s="299"/>
      <c r="H27" s="161">
        <f t="shared" si="1"/>
        <v>0</v>
      </c>
      <c r="I27" s="159"/>
      <c r="J27" s="104">
        <f t="shared" si="2"/>
        <v>0</v>
      </c>
      <c r="K27" s="67"/>
      <c r="L27" s="104">
        <f t="shared" si="3"/>
        <v>0</v>
      </c>
      <c r="M27" s="67"/>
      <c r="N27" s="104">
        <f t="shared" si="4"/>
        <v>0</v>
      </c>
      <c r="O27" s="67"/>
      <c r="P27" s="104">
        <f t="shared" si="5"/>
        <v>0</v>
      </c>
      <c r="Q27" s="67"/>
      <c r="R27" s="104">
        <f t="shared" si="6"/>
        <v>0</v>
      </c>
      <c r="S27" s="67"/>
      <c r="T27" s="104">
        <f t="shared" si="7"/>
        <v>0</v>
      </c>
      <c r="U27" s="67"/>
      <c r="V27" s="104">
        <f t="shared" si="8"/>
        <v>0</v>
      </c>
      <c r="W27" s="165">
        <f>F27+H27+J27+L27+N27+P27+R27+T27+V27</f>
        <v>0</v>
      </c>
    </row>
    <row r="28" spans="1:23" s="152" customFormat="1" ht="21" customHeight="1">
      <c r="A28" s="99">
        <v>9</v>
      </c>
      <c r="B28" s="115"/>
      <c r="C28" s="115"/>
      <c r="D28" s="101"/>
      <c r="E28" s="67"/>
      <c r="F28" s="104">
        <f t="shared" si="0"/>
        <v>0</v>
      </c>
      <c r="G28" s="299"/>
      <c r="H28" s="161">
        <f t="shared" si="1"/>
        <v>0</v>
      </c>
      <c r="I28" s="159"/>
      <c r="J28" s="104">
        <f t="shared" si="2"/>
        <v>0</v>
      </c>
      <c r="K28" s="67"/>
      <c r="L28" s="104">
        <f t="shared" si="3"/>
        <v>0</v>
      </c>
      <c r="M28" s="67"/>
      <c r="N28" s="104">
        <f t="shared" si="4"/>
        <v>0</v>
      </c>
      <c r="O28" s="67"/>
      <c r="P28" s="104">
        <f t="shared" si="5"/>
        <v>0</v>
      </c>
      <c r="Q28" s="67"/>
      <c r="R28" s="104">
        <f t="shared" si="6"/>
        <v>0</v>
      </c>
      <c r="S28" s="67"/>
      <c r="T28" s="104">
        <f t="shared" si="7"/>
        <v>0</v>
      </c>
      <c r="U28" s="67"/>
      <c r="V28" s="104">
        <f t="shared" si="8"/>
        <v>0</v>
      </c>
      <c r="W28" s="165">
        <f>F28+H28+J28+L28+N28+P28+R28+T28+V28</f>
        <v>0</v>
      </c>
    </row>
    <row r="29" spans="1:23" s="152" customFormat="1" ht="21" customHeight="1">
      <c r="A29" s="99">
        <v>10</v>
      </c>
      <c r="B29" s="114"/>
      <c r="C29" s="114"/>
      <c r="D29" s="101"/>
      <c r="E29" s="67"/>
      <c r="F29" s="104">
        <f t="shared" si="0"/>
        <v>0</v>
      </c>
      <c r="G29" s="299"/>
      <c r="H29" s="161">
        <f t="shared" si="1"/>
        <v>0</v>
      </c>
      <c r="I29" s="159"/>
      <c r="J29" s="104">
        <f t="shared" si="2"/>
        <v>0</v>
      </c>
      <c r="K29" s="67"/>
      <c r="L29" s="104">
        <f t="shared" si="3"/>
        <v>0</v>
      </c>
      <c r="M29" s="67"/>
      <c r="N29" s="104">
        <f t="shared" si="4"/>
        <v>0</v>
      </c>
      <c r="O29" s="67"/>
      <c r="P29" s="104">
        <f t="shared" si="5"/>
        <v>0</v>
      </c>
      <c r="Q29" s="67"/>
      <c r="R29" s="104">
        <f t="shared" si="6"/>
        <v>0</v>
      </c>
      <c r="S29" s="67"/>
      <c r="T29" s="104">
        <f t="shared" si="7"/>
        <v>0</v>
      </c>
      <c r="U29" s="67"/>
      <c r="V29" s="104">
        <f t="shared" si="8"/>
        <v>0</v>
      </c>
      <c r="W29" s="165">
        <f>F29+H29+J29+L29+N29+P29+R29+T29+V29</f>
        <v>0</v>
      </c>
    </row>
    <row r="30" spans="1:23" s="152" customFormat="1" ht="21" customHeight="1">
      <c r="A30" s="99">
        <v>11</v>
      </c>
      <c r="B30" s="114"/>
      <c r="C30" s="114"/>
      <c r="D30" s="101"/>
      <c r="E30" s="67"/>
      <c r="F30" s="104">
        <f t="shared" si="0"/>
        <v>0</v>
      </c>
      <c r="G30" s="299"/>
      <c r="H30" s="161">
        <f t="shared" si="1"/>
        <v>0</v>
      </c>
      <c r="I30" s="159"/>
      <c r="J30" s="104">
        <f t="shared" si="2"/>
        <v>0</v>
      </c>
      <c r="K30" s="67"/>
      <c r="L30" s="104">
        <f t="shared" si="3"/>
        <v>0</v>
      </c>
      <c r="M30" s="67"/>
      <c r="N30" s="104">
        <f t="shared" si="4"/>
        <v>0</v>
      </c>
      <c r="O30" s="67"/>
      <c r="P30" s="104">
        <f t="shared" si="5"/>
        <v>0</v>
      </c>
      <c r="Q30" s="67"/>
      <c r="R30" s="104">
        <f>IF(Q30="",0,$Q$18*(1.01-(LOG(Q30)/LOG($Q$19))))</f>
        <v>0</v>
      </c>
      <c r="S30" s="67"/>
      <c r="T30" s="104">
        <f t="shared" si="7"/>
        <v>0</v>
      </c>
      <c r="U30" s="67"/>
      <c r="V30" s="104">
        <f t="shared" si="8"/>
        <v>0</v>
      </c>
      <c r="W30" s="165">
        <f>F30+H30+J30+L30+N30+P30+R30+T30+V30</f>
        <v>0</v>
      </c>
    </row>
    <row r="31" spans="1:23" s="156" customFormat="1" ht="21" customHeight="1">
      <c r="A31" s="99">
        <v>12</v>
      </c>
      <c r="B31" s="114"/>
      <c r="C31" s="114"/>
      <c r="D31" s="101"/>
      <c r="E31" s="67"/>
      <c r="F31" s="104">
        <f t="shared" si="0"/>
        <v>0</v>
      </c>
      <c r="G31" s="299"/>
      <c r="H31" s="161">
        <f t="shared" si="1"/>
        <v>0</v>
      </c>
      <c r="I31" s="159"/>
      <c r="J31" s="104">
        <f>IF(I31="",0,$I$18*(1.01-(LOG(I31)/LOG($I$19))))</f>
        <v>0</v>
      </c>
      <c r="K31" s="67"/>
      <c r="L31" s="104">
        <f t="shared" si="3"/>
        <v>0</v>
      </c>
      <c r="M31" s="67"/>
      <c r="N31" s="104">
        <f t="shared" si="4"/>
        <v>0</v>
      </c>
      <c r="O31" s="67"/>
      <c r="P31" s="104">
        <f>IF(O31="",0,$O$18*(1.01-(LOG(O31)/LOG($O$19))))</f>
        <v>0</v>
      </c>
      <c r="Q31" s="67"/>
      <c r="R31" s="104">
        <f t="shared" si="6"/>
        <v>0</v>
      </c>
      <c r="S31" s="67"/>
      <c r="T31" s="104">
        <f t="shared" si="7"/>
        <v>0</v>
      </c>
      <c r="U31" s="67"/>
      <c r="V31" s="104">
        <f t="shared" si="8"/>
        <v>0</v>
      </c>
      <c r="W31" s="165">
        <f>F31+H31+J31+L31+N31+P31+R31+T31+V31</f>
        <v>0</v>
      </c>
    </row>
    <row r="32" spans="1:23" s="152" customFormat="1" ht="21" customHeight="1">
      <c r="A32" s="99">
        <v>13</v>
      </c>
      <c r="B32" s="115"/>
      <c r="C32" s="115"/>
      <c r="D32" s="101"/>
      <c r="E32" s="67"/>
      <c r="F32" s="104">
        <f t="shared" si="0"/>
        <v>0</v>
      </c>
      <c r="G32" s="299"/>
      <c r="H32" s="161">
        <f t="shared" si="1"/>
        <v>0</v>
      </c>
      <c r="I32" s="159"/>
      <c r="J32" s="104">
        <f t="shared" si="2"/>
        <v>0</v>
      </c>
      <c r="K32" s="67"/>
      <c r="L32" s="104">
        <f t="shared" si="3"/>
        <v>0</v>
      </c>
      <c r="M32" s="67"/>
      <c r="N32" s="104">
        <f t="shared" si="4"/>
        <v>0</v>
      </c>
      <c r="O32" s="67"/>
      <c r="P32" s="104">
        <f t="shared" si="5"/>
        <v>0</v>
      </c>
      <c r="Q32" s="67"/>
      <c r="R32" s="104">
        <f t="shared" si="6"/>
        <v>0</v>
      </c>
      <c r="S32" s="67"/>
      <c r="T32" s="104">
        <f t="shared" si="7"/>
        <v>0</v>
      </c>
      <c r="U32" s="67"/>
      <c r="V32" s="104">
        <f t="shared" si="8"/>
        <v>0</v>
      </c>
      <c r="W32" s="165">
        <f>F32+H32+J32+L32+N32+P32+R32+T32+V32</f>
        <v>0</v>
      </c>
    </row>
    <row r="33" spans="1:23" s="152" customFormat="1" ht="21" customHeight="1">
      <c r="A33" s="99">
        <v>14</v>
      </c>
      <c r="B33" s="115"/>
      <c r="C33" s="115"/>
      <c r="D33" s="101"/>
      <c r="E33" s="67"/>
      <c r="F33" s="104">
        <f t="shared" si="0"/>
        <v>0</v>
      </c>
      <c r="G33" s="299"/>
      <c r="H33" s="161">
        <f t="shared" si="1"/>
        <v>0</v>
      </c>
      <c r="I33" s="159"/>
      <c r="J33" s="104">
        <f t="shared" si="2"/>
        <v>0</v>
      </c>
      <c r="K33" s="67"/>
      <c r="L33" s="104">
        <f t="shared" si="3"/>
        <v>0</v>
      </c>
      <c r="M33" s="67"/>
      <c r="N33" s="104">
        <f t="shared" si="4"/>
        <v>0</v>
      </c>
      <c r="O33" s="67"/>
      <c r="P33" s="104">
        <f t="shared" si="5"/>
        <v>0</v>
      </c>
      <c r="Q33" s="67"/>
      <c r="R33" s="104">
        <f t="shared" si="6"/>
        <v>0</v>
      </c>
      <c r="S33" s="67"/>
      <c r="T33" s="104">
        <f t="shared" si="7"/>
        <v>0</v>
      </c>
      <c r="U33" s="67"/>
      <c r="V33" s="104">
        <f t="shared" si="8"/>
        <v>0</v>
      </c>
      <c r="W33" s="165">
        <f>F33+H33+J33+L33+N33+P33+R33+T33+V33</f>
        <v>0</v>
      </c>
    </row>
    <row r="34" spans="1:23" s="152" customFormat="1" ht="21" customHeight="1" thickBot="1">
      <c r="A34" s="107">
        <v>15</v>
      </c>
      <c r="B34" s="157"/>
      <c r="C34" s="157"/>
      <c r="D34" s="109"/>
      <c r="E34" s="69"/>
      <c r="F34" s="110">
        <f t="shared" si="0"/>
        <v>0</v>
      </c>
      <c r="G34" s="300"/>
      <c r="H34" s="163">
        <f t="shared" si="1"/>
        <v>0</v>
      </c>
      <c r="I34" s="160"/>
      <c r="J34" s="110">
        <f t="shared" si="2"/>
        <v>0</v>
      </c>
      <c r="K34" s="69"/>
      <c r="L34" s="110">
        <f t="shared" si="3"/>
        <v>0</v>
      </c>
      <c r="M34" s="69"/>
      <c r="N34" s="110">
        <f t="shared" si="4"/>
        <v>0</v>
      </c>
      <c r="O34" s="69"/>
      <c r="P34" s="110">
        <f t="shared" si="5"/>
        <v>0</v>
      </c>
      <c r="Q34" s="69"/>
      <c r="R34" s="110">
        <f t="shared" si="6"/>
        <v>0</v>
      </c>
      <c r="S34" s="69"/>
      <c r="T34" s="110">
        <f t="shared" si="7"/>
        <v>0</v>
      </c>
      <c r="U34" s="69"/>
      <c r="V34" s="110">
        <f t="shared" si="8"/>
        <v>0</v>
      </c>
      <c r="W34" s="166">
        <f>F34+H34+J34+L34+N34+P34+R34+T34+V34</f>
        <v>0</v>
      </c>
    </row>
    <row r="35" spans="1:23" ht="18" customHeight="1" thickTop="1">
      <c r="A35" s="9"/>
      <c r="B35" s="59"/>
      <c r="C35" s="20"/>
      <c r="D35" s="20"/>
      <c r="E35" s="7"/>
      <c r="F35" s="10"/>
      <c r="G35" s="10"/>
      <c r="H35" s="10"/>
      <c r="I35" s="6"/>
      <c r="J35" s="10"/>
      <c r="K35" s="6"/>
      <c r="L35" s="10"/>
      <c r="M35" s="6"/>
      <c r="N35" s="10"/>
      <c r="O35" s="10"/>
      <c r="P35" s="10"/>
      <c r="Q35" s="10"/>
      <c r="R35" s="10"/>
      <c r="S35" s="6"/>
      <c r="T35" s="10"/>
      <c r="U35" s="6"/>
      <c r="V35" s="10"/>
      <c r="W35" s="10"/>
    </row>
    <row r="36" spans="2:12" ht="18" customHeight="1">
      <c r="B36" s="21"/>
      <c r="C36" s="21"/>
      <c r="K36" s="22"/>
      <c r="L36" s="22"/>
    </row>
    <row r="37" spans="2:12" ht="18" customHeight="1">
      <c r="B37" s="21"/>
      <c r="C37" s="21"/>
      <c r="K37" s="22"/>
      <c r="L37" s="22"/>
    </row>
    <row r="38" spans="2:3" ht="18" customHeight="1">
      <c r="B38" s="21"/>
      <c r="C38" s="21"/>
    </row>
    <row r="39" spans="2:3" ht="18" customHeight="1">
      <c r="B39" s="21"/>
      <c r="C39" s="21"/>
    </row>
    <row r="40" spans="2:3" ht="18" customHeight="1">
      <c r="B40" s="21"/>
      <c r="C40" s="21"/>
    </row>
    <row r="41" spans="2:3" ht="18" customHeight="1">
      <c r="B41" s="21"/>
      <c r="C41" s="21"/>
    </row>
    <row r="42" spans="2:3" ht="18" customHeight="1">
      <c r="B42" s="21"/>
      <c r="C42" s="21"/>
    </row>
    <row r="43" spans="2:3" ht="18" customHeight="1">
      <c r="B43" s="21"/>
      <c r="C43" s="21"/>
    </row>
    <row r="44" spans="2:3" ht="18" customHeight="1">
      <c r="B44" s="21"/>
      <c r="C44" s="21"/>
    </row>
    <row r="45" spans="2:3" ht="18" customHeight="1">
      <c r="B45" s="21"/>
      <c r="C45" s="21"/>
    </row>
    <row r="46" spans="2:3" ht="18" customHeight="1">
      <c r="B46" s="21"/>
      <c r="C46" s="21"/>
    </row>
    <row r="47" spans="2:3" ht="18" customHeight="1">
      <c r="B47" s="21"/>
      <c r="C47" s="21"/>
    </row>
    <row r="48" spans="2:3" ht="18" customHeight="1">
      <c r="B48" s="21"/>
      <c r="C48" s="21"/>
    </row>
    <row r="49" spans="2:3" ht="18" customHeight="1">
      <c r="B49" s="21"/>
      <c r="C49" s="21"/>
    </row>
    <row r="50" spans="2:3" ht="18" customHeight="1">
      <c r="B50" s="21"/>
      <c r="C50" s="21"/>
    </row>
    <row r="51" spans="2:3" ht="18" customHeight="1">
      <c r="B51" s="21"/>
      <c r="C51" s="21"/>
    </row>
    <row r="52" spans="2:3" ht="18" customHeight="1">
      <c r="B52" s="21"/>
      <c r="C52" s="21"/>
    </row>
    <row r="53" spans="2:3" ht="18" customHeight="1">
      <c r="B53" s="21"/>
      <c r="C53" s="21"/>
    </row>
    <row r="54" spans="2:3" ht="18" customHeight="1">
      <c r="B54" s="21"/>
      <c r="C54" s="21"/>
    </row>
    <row r="55" spans="2:3" ht="18" customHeight="1">
      <c r="B55" s="21"/>
      <c r="C55" s="21"/>
    </row>
    <row r="56" spans="2:3" ht="18" customHeight="1">
      <c r="B56" s="21"/>
      <c r="C56" s="21"/>
    </row>
    <row r="57" spans="2:3" ht="18" customHeight="1">
      <c r="B57" s="21"/>
      <c r="C57" s="21"/>
    </row>
    <row r="58" spans="2:3" ht="18" customHeight="1">
      <c r="B58" s="21"/>
      <c r="C58" s="21"/>
    </row>
    <row r="59" spans="2:3" ht="18" customHeight="1">
      <c r="B59" s="21"/>
      <c r="C59" s="21"/>
    </row>
    <row r="60" spans="2:3" ht="18" customHeight="1">
      <c r="B60" s="21"/>
      <c r="C60" s="21"/>
    </row>
    <row r="61" spans="2:3" ht="18" customHeight="1">
      <c r="B61" s="21"/>
      <c r="C61" s="21"/>
    </row>
    <row r="62" spans="2:3" ht="18" customHeight="1">
      <c r="B62" s="21"/>
      <c r="C62" s="21"/>
    </row>
    <row r="63" spans="2:3" ht="18" customHeight="1">
      <c r="B63" s="21"/>
      <c r="C63" s="21"/>
    </row>
    <row r="64" spans="2:3" ht="18" customHeight="1">
      <c r="B64" s="21"/>
      <c r="C64" s="21"/>
    </row>
    <row r="65" spans="2:3" ht="18" customHeight="1">
      <c r="B65" s="21"/>
      <c r="C65" s="21"/>
    </row>
    <row r="66" spans="2:3" ht="18" customHeight="1">
      <c r="B66" s="21"/>
      <c r="C66" s="21"/>
    </row>
    <row r="67" spans="2:3" ht="18" customHeight="1">
      <c r="B67" s="21"/>
      <c r="C67" s="21"/>
    </row>
    <row r="68" spans="2:3" ht="18" customHeight="1">
      <c r="B68" s="21"/>
      <c r="C68" s="21"/>
    </row>
    <row r="69" spans="2:3" ht="18" customHeight="1">
      <c r="B69" s="21"/>
      <c r="C69" s="21"/>
    </row>
    <row r="70" spans="2:3" ht="18" customHeight="1">
      <c r="B70" s="21"/>
      <c r="C70" s="21"/>
    </row>
    <row r="71" spans="2:3" ht="18" customHeight="1">
      <c r="B71" s="21"/>
      <c r="C71" s="21"/>
    </row>
    <row r="72" spans="2:3" ht="18" customHeight="1">
      <c r="B72" s="21"/>
      <c r="C72" s="21"/>
    </row>
    <row r="73" spans="2:3" ht="18" customHeight="1">
      <c r="B73" s="21"/>
      <c r="C73" s="21"/>
    </row>
    <row r="74" spans="2:3" ht="18" customHeight="1">
      <c r="B74" s="21"/>
      <c r="C74" s="21"/>
    </row>
    <row r="75" spans="2:3" ht="18" customHeight="1">
      <c r="B75" s="21"/>
      <c r="C75" s="21"/>
    </row>
    <row r="76" spans="2:3" ht="18" customHeight="1">
      <c r="B76" s="21"/>
      <c r="C76" s="21"/>
    </row>
    <row r="77" spans="2:3" ht="18" customHeight="1">
      <c r="B77" s="21"/>
      <c r="C77" s="21"/>
    </row>
    <row r="78" spans="2:3" ht="18" customHeight="1">
      <c r="B78" s="21"/>
      <c r="C78" s="21"/>
    </row>
    <row r="79" spans="2:3" ht="18" customHeight="1">
      <c r="B79" s="21"/>
      <c r="C79" s="21"/>
    </row>
    <row r="80" spans="2:3" ht="18" customHeight="1">
      <c r="B80" s="21"/>
      <c r="C80" s="21"/>
    </row>
    <row r="81" spans="2:3" ht="18" customHeight="1">
      <c r="B81" s="21"/>
      <c r="C81" s="21"/>
    </row>
    <row r="82" spans="2:3" ht="18" customHeight="1">
      <c r="B82" s="21"/>
      <c r="C82" s="21"/>
    </row>
    <row r="83" spans="2:3" ht="18" customHeight="1">
      <c r="B83" s="21"/>
      <c r="C83" s="21"/>
    </row>
    <row r="84" spans="2:3" ht="18" customHeight="1">
      <c r="B84" s="21"/>
      <c r="C84" s="21"/>
    </row>
    <row r="85" spans="2:3" ht="18" customHeight="1">
      <c r="B85" s="21"/>
      <c r="C85" s="21"/>
    </row>
    <row r="86" spans="2:3" ht="18" customHeight="1">
      <c r="B86" s="21"/>
      <c r="C86" s="21"/>
    </row>
    <row r="87" spans="2:3" ht="18" customHeight="1">
      <c r="B87" s="21"/>
      <c r="C87" s="21"/>
    </row>
    <row r="88" spans="2:3" ht="18" customHeight="1">
      <c r="B88" s="21"/>
      <c r="C88" s="21"/>
    </row>
    <row r="89" spans="2:3" ht="18" customHeight="1">
      <c r="B89" s="21"/>
      <c r="C89" s="21"/>
    </row>
    <row r="90" spans="2:3" ht="18" customHeight="1">
      <c r="B90" s="21"/>
      <c r="C90" s="21"/>
    </row>
    <row r="91" spans="2:3" ht="18" customHeight="1">
      <c r="B91" s="21"/>
      <c r="C91" s="21"/>
    </row>
    <row r="92" spans="2:3" ht="18" customHeight="1">
      <c r="B92" s="21"/>
      <c r="C92" s="21"/>
    </row>
    <row r="93" spans="2:3" ht="18" customHeight="1">
      <c r="B93" s="21"/>
      <c r="C93" s="21"/>
    </row>
    <row r="94" spans="2:3" ht="18" customHeight="1">
      <c r="B94" s="21"/>
      <c r="C94" s="21"/>
    </row>
    <row r="95" spans="2:3" ht="18" customHeight="1">
      <c r="B95" s="21"/>
      <c r="C95" s="21"/>
    </row>
    <row r="96" spans="2:3" ht="18" customHeight="1">
      <c r="B96" s="21"/>
      <c r="C96" s="21"/>
    </row>
    <row r="97" spans="2:3" ht="18" customHeight="1">
      <c r="B97" s="21"/>
      <c r="C97" s="21"/>
    </row>
    <row r="98" spans="2:3" ht="18" customHeight="1">
      <c r="B98" s="21"/>
      <c r="C98" s="21"/>
    </row>
    <row r="99" spans="2:3" ht="18" customHeight="1">
      <c r="B99" s="21"/>
      <c r="C99" s="21"/>
    </row>
    <row r="100" spans="2:3" ht="18" customHeight="1">
      <c r="B100" s="21"/>
      <c r="C100" s="21"/>
    </row>
    <row r="101" spans="2:3" ht="18" customHeight="1">
      <c r="B101" s="21"/>
      <c r="C101" s="21"/>
    </row>
    <row r="102" spans="2:3" ht="18" customHeight="1">
      <c r="B102" s="21"/>
      <c r="C102" s="21"/>
    </row>
    <row r="103" spans="2:3" ht="18" customHeight="1">
      <c r="B103" s="21"/>
      <c r="C103" s="21"/>
    </row>
    <row r="104" spans="2:3" ht="18" customHeight="1">
      <c r="B104" s="21"/>
      <c r="C104" s="21"/>
    </row>
    <row r="105" spans="2:3" ht="18" customHeight="1">
      <c r="B105" s="21"/>
      <c r="C105" s="21"/>
    </row>
    <row r="106" spans="2:3" ht="18" customHeight="1">
      <c r="B106" s="21"/>
      <c r="C106" s="21"/>
    </row>
    <row r="107" spans="2:3" ht="18" customHeight="1">
      <c r="B107" s="21"/>
      <c r="C107" s="21"/>
    </row>
    <row r="108" spans="2:3" ht="18" customHeight="1">
      <c r="B108" s="21"/>
      <c r="C108" s="21"/>
    </row>
    <row r="109" spans="2:3" ht="18" customHeight="1">
      <c r="B109" s="21"/>
      <c r="C109" s="21"/>
    </row>
    <row r="110" spans="2:3" ht="18" customHeight="1">
      <c r="B110" s="21"/>
      <c r="C110" s="21"/>
    </row>
    <row r="111" spans="2:3" ht="18" customHeight="1">
      <c r="B111" s="21"/>
      <c r="C111" s="21"/>
    </row>
    <row r="112" spans="2:3" ht="18" customHeight="1">
      <c r="B112" s="21"/>
      <c r="C112" s="21"/>
    </row>
    <row r="113" spans="2:3" ht="18" customHeight="1">
      <c r="B113" s="21"/>
      <c r="C113" s="21"/>
    </row>
    <row r="114" spans="2:3" ht="18" customHeight="1">
      <c r="B114" s="21"/>
      <c r="C114" s="21"/>
    </row>
    <row r="115" spans="2:3" ht="18" customHeight="1">
      <c r="B115" s="21"/>
      <c r="C115" s="21"/>
    </row>
    <row r="116" spans="2:3" ht="18" customHeight="1">
      <c r="B116" s="21"/>
      <c r="C116" s="21"/>
    </row>
    <row r="117" spans="2:3" ht="18" customHeight="1">
      <c r="B117" s="21"/>
      <c r="C117" s="21"/>
    </row>
    <row r="118" spans="2:3" ht="18" customHeight="1">
      <c r="B118" s="21"/>
      <c r="C118" s="21"/>
    </row>
    <row r="119" spans="2:3" ht="18" customHeight="1">
      <c r="B119" s="21"/>
      <c r="C119" s="21"/>
    </row>
    <row r="120" spans="2:3" ht="18" customHeight="1">
      <c r="B120" s="21"/>
      <c r="C120" s="21"/>
    </row>
    <row r="121" spans="2:3" ht="18" customHeight="1">
      <c r="B121" s="21"/>
      <c r="C121" s="21"/>
    </row>
    <row r="122" spans="2:3" ht="18" customHeight="1">
      <c r="B122" s="21"/>
      <c r="C122" s="21"/>
    </row>
    <row r="123" spans="2:3" ht="18" customHeight="1">
      <c r="B123" s="21"/>
      <c r="C123" s="21"/>
    </row>
    <row r="124" spans="2:3" ht="18" customHeight="1">
      <c r="B124" s="21"/>
      <c r="C124" s="21"/>
    </row>
    <row r="125" spans="2:3" ht="18" customHeight="1">
      <c r="B125" s="21"/>
      <c r="C125" s="21"/>
    </row>
    <row r="126" spans="2:3" ht="18" customHeight="1">
      <c r="B126" s="21"/>
      <c r="C126" s="21"/>
    </row>
    <row r="127" spans="2:3" ht="18" customHeight="1">
      <c r="B127" s="21"/>
      <c r="C127" s="21"/>
    </row>
    <row r="128" spans="2:3" ht="18" customHeight="1">
      <c r="B128" s="21"/>
      <c r="C128" s="21"/>
    </row>
    <row r="129" spans="2:3" ht="18" customHeight="1">
      <c r="B129" s="21"/>
      <c r="C129" s="21"/>
    </row>
    <row r="130" spans="2:3" ht="18" customHeight="1">
      <c r="B130" s="21"/>
      <c r="C130" s="21"/>
    </row>
    <row r="131" spans="2:3" ht="18" customHeight="1">
      <c r="B131" s="21"/>
      <c r="C131" s="21"/>
    </row>
    <row r="132" spans="2:3" ht="18" customHeight="1">
      <c r="B132" s="21"/>
      <c r="C132" s="21"/>
    </row>
    <row r="133" spans="2:3" ht="18" customHeight="1">
      <c r="B133" s="21"/>
      <c r="C133" s="21"/>
    </row>
    <row r="134" spans="2:3" ht="18" customHeight="1">
      <c r="B134" s="21"/>
      <c r="C134" s="21"/>
    </row>
    <row r="135" spans="2:3" ht="18" customHeight="1">
      <c r="B135" s="21"/>
      <c r="C135" s="21"/>
    </row>
    <row r="136" spans="2:3" ht="18" customHeight="1">
      <c r="B136" s="21"/>
      <c r="C136" s="21"/>
    </row>
    <row r="137" spans="2:3" ht="18" customHeight="1">
      <c r="B137" s="21"/>
      <c r="C137" s="21"/>
    </row>
    <row r="138" spans="2:3" ht="18" customHeight="1">
      <c r="B138" s="21"/>
      <c r="C138" s="21"/>
    </row>
    <row r="139" spans="2:3" ht="18" customHeight="1">
      <c r="B139" s="21"/>
      <c r="C139" s="21"/>
    </row>
    <row r="140" spans="2:3" ht="18" customHeight="1">
      <c r="B140" s="21"/>
      <c r="C140" s="21"/>
    </row>
    <row r="141" spans="2:3" ht="18" customHeight="1">
      <c r="B141" s="21"/>
      <c r="C141" s="21"/>
    </row>
    <row r="142" spans="2:3" ht="18" customHeight="1">
      <c r="B142" s="21"/>
      <c r="C142" s="21"/>
    </row>
    <row r="143" spans="2:3" ht="18" customHeight="1">
      <c r="B143" s="21"/>
      <c r="C143" s="21"/>
    </row>
    <row r="144" spans="2:3" ht="18" customHeight="1">
      <c r="B144" s="21"/>
      <c r="C144" s="21"/>
    </row>
    <row r="145" spans="2:3" ht="18" customHeight="1">
      <c r="B145" s="21"/>
      <c r="C145" s="21"/>
    </row>
    <row r="146" spans="2:3" ht="18" customHeight="1">
      <c r="B146" s="21"/>
      <c r="C146" s="21"/>
    </row>
    <row r="147" spans="2:3" ht="18" customHeight="1">
      <c r="B147" s="21"/>
      <c r="C147" s="21"/>
    </row>
    <row r="148" spans="2:3" ht="18" customHeight="1">
      <c r="B148" s="21"/>
      <c r="C148" s="21"/>
    </row>
    <row r="149" spans="2:3" ht="18" customHeight="1">
      <c r="B149" s="21"/>
      <c r="C149" s="21"/>
    </row>
    <row r="150" spans="2:3" ht="18" customHeight="1">
      <c r="B150" s="21"/>
      <c r="C150" s="21"/>
    </row>
    <row r="151" spans="2:3" ht="18" customHeight="1">
      <c r="B151" s="21"/>
      <c r="C151" s="21"/>
    </row>
    <row r="152" spans="2:3" ht="18" customHeight="1">
      <c r="B152" s="21"/>
      <c r="C152" s="21"/>
    </row>
    <row r="153" spans="2:3" ht="18" customHeight="1">
      <c r="B153" s="21"/>
      <c r="C153" s="21"/>
    </row>
    <row r="154" spans="2:3" ht="18" customHeight="1">
      <c r="B154" s="21"/>
      <c r="C154" s="21"/>
    </row>
    <row r="155" spans="2:3" ht="18" customHeight="1">
      <c r="B155" s="21"/>
      <c r="C155" s="21"/>
    </row>
    <row r="156" spans="2:3" ht="18" customHeight="1">
      <c r="B156" s="21"/>
      <c r="C156" s="21"/>
    </row>
    <row r="157" spans="2:3" ht="18" customHeight="1">
      <c r="B157" s="21"/>
      <c r="C157" s="21"/>
    </row>
    <row r="158" spans="2:3" ht="18" customHeight="1">
      <c r="B158" s="21"/>
      <c r="C158" s="21"/>
    </row>
    <row r="159" spans="2:3" ht="18" customHeight="1">
      <c r="B159" s="21"/>
      <c r="C159" s="21"/>
    </row>
    <row r="160" spans="2:3" ht="18" customHeight="1">
      <c r="B160" s="21"/>
      <c r="C160" s="21"/>
    </row>
    <row r="161" spans="2:3" ht="18" customHeight="1">
      <c r="B161" s="21"/>
      <c r="C161" s="21"/>
    </row>
    <row r="162" spans="2:3" ht="18" customHeight="1">
      <c r="B162" s="21"/>
      <c r="C162" s="21"/>
    </row>
    <row r="163" spans="2:3" ht="18" customHeight="1">
      <c r="B163" s="21"/>
      <c r="C163" s="21"/>
    </row>
    <row r="164" spans="2:3" ht="18" customHeight="1">
      <c r="B164" s="21"/>
      <c r="C164" s="21"/>
    </row>
    <row r="165" spans="2:3" ht="18" customHeight="1">
      <c r="B165" s="21"/>
      <c r="C165" s="21"/>
    </row>
    <row r="166" spans="2:3" ht="18" customHeight="1">
      <c r="B166" s="21"/>
      <c r="C166" s="21"/>
    </row>
    <row r="167" spans="2:3" ht="18" customHeight="1">
      <c r="B167" s="21"/>
      <c r="C167" s="21"/>
    </row>
    <row r="168" spans="2:3" ht="18" customHeight="1">
      <c r="B168" s="21"/>
      <c r="C168" s="21"/>
    </row>
    <row r="169" spans="2:3" ht="18" customHeight="1">
      <c r="B169" s="21"/>
      <c r="C169" s="21"/>
    </row>
    <row r="170" spans="2:3" ht="18" customHeight="1">
      <c r="B170" s="21"/>
      <c r="C170" s="21"/>
    </row>
    <row r="171" spans="2:3" ht="18" customHeight="1">
      <c r="B171" s="21"/>
      <c r="C171" s="21"/>
    </row>
    <row r="172" spans="2:3" ht="18" customHeight="1">
      <c r="B172" s="21"/>
      <c r="C172" s="21"/>
    </row>
    <row r="173" spans="2:3" ht="18" customHeight="1">
      <c r="B173" s="21"/>
      <c r="C173" s="21"/>
    </row>
    <row r="174" spans="2:3" ht="18" customHeight="1">
      <c r="B174" s="21"/>
      <c r="C174" s="21"/>
    </row>
    <row r="175" spans="2:3" ht="18" customHeight="1">
      <c r="B175" s="21"/>
      <c r="C175" s="21"/>
    </row>
    <row r="176" spans="2:3" ht="18" customHeight="1">
      <c r="B176" s="21"/>
      <c r="C176" s="21"/>
    </row>
    <row r="177" spans="2:3" ht="18" customHeight="1">
      <c r="B177" s="21"/>
      <c r="C177" s="21"/>
    </row>
    <row r="178" spans="2:3" ht="18" customHeight="1">
      <c r="B178" s="21"/>
      <c r="C178" s="21"/>
    </row>
    <row r="179" spans="2:3" ht="18" customHeight="1">
      <c r="B179" s="21"/>
      <c r="C179" s="21"/>
    </row>
    <row r="180" spans="2:3" ht="18" customHeight="1">
      <c r="B180" s="21"/>
      <c r="C180" s="21"/>
    </row>
    <row r="181" spans="2:3" ht="18" customHeight="1">
      <c r="B181" s="21"/>
      <c r="C181" s="21"/>
    </row>
    <row r="182" spans="2:3" ht="18" customHeight="1">
      <c r="B182" s="21"/>
      <c r="C182" s="21"/>
    </row>
    <row r="183" spans="2:3" ht="18" customHeight="1">
      <c r="B183" s="21"/>
      <c r="C183" s="21"/>
    </row>
    <row r="184" spans="2:3" ht="18" customHeight="1">
      <c r="B184" s="21"/>
      <c r="C184" s="21"/>
    </row>
    <row r="185" spans="2:3" ht="18" customHeight="1">
      <c r="B185" s="21"/>
      <c r="C185" s="21"/>
    </row>
    <row r="186" spans="2:3" ht="18" customHeight="1">
      <c r="B186" s="21"/>
      <c r="C186" s="21"/>
    </row>
    <row r="187" spans="2:3" ht="18" customHeight="1">
      <c r="B187" s="21"/>
      <c r="C187" s="21"/>
    </row>
    <row r="188" spans="2:3" ht="18" customHeight="1">
      <c r="B188" s="21"/>
      <c r="C188" s="21"/>
    </row>
    <row r="189" spans="2:3" ht="18" customHeight="1">
      <c r="B189" s="21"/>
      <c r="C189" s="21"/>
    </row>
    <row r="190" spans="2:3" ht="18" customHeight="1">
      <c r="B190" s="21"/>
      <c r="C190" s="21"/>
    </row>
    <row r="191" spans="2:3" ht="18" customHeight="1">
      <c r="B191" s="21"/>
      <c r="C191" s="21"/>
    </row>
    <row r="192" spans="2:3" ht="18" customHeight="1">
      <c r="B192" s="21"/>
      <c r="C192" s="21"/>
    </row>
    <row r="193" spans="2:3" ht="18" customHeight="1">
      <c r="B193" s="21"/>
      <c r="C193" s="21"/>
    </row>
    <row r="194" spans="2:3" ht="18" customHeight="1">
      <c r="B194" s="21"/>
      <c r="C194" s="21"/>
    </row>
  </sheetData>
  <sheetProtection/>
  <mergeCells count="51">
    <mergeCell ref="S19:T19"/>
    <mergeCell ref="U19:V19"/>
    <mergeCell ref="U18:V18"/>
    <mergeCell ref="C19:D19"/>
    <mergeCell ref="E19:F19"/>
    <mergeCell ref="G19:H19"/>
    <mergeCell ref="I19:J19"/>
    <mergeCell ref="K19:L19"/>
    <mergeCell ref="M19:N19"/>
    <mergeCell ref="O19:P19"/>
    <mergeCell ref="Q17:R17"/>
    <mergeCell ref="S17:T17"/>
    <mergeCell ref="Q19:R19"/>
    <mergeCell ref="K18:L18"/>
    <mergeCell ref="M18:N18"/>
    <mergeCell ref="O18:P18"/>
    <mergeCell ref="Q18:R18"/>
    <mergeCell ref="U17:V17"/>
    <mergeCell ref="B17:B18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M16:N16"/>
    <mergeCell ref="O16:P16"/>
    <mergeCell ref="Q16:R16"/>
    <mergeCell ref="S16:T16"/>
    <mergeCell ref="K16:L16"/>
    <mergeCell ref="S18:T18"/>
    <mergeCell ref="M17:N17"/>
    <mergeCell ref="O17:P17"/>
    <mergeCell ref="U16:V16"/>
    <mergeCell ref="Q1:R15"/>
    <mergeCell ref="S1:T15"/>
    <mergeCell ref="U1:V15"/>
    <mergeCell ref="B13:B14"/>
    <mergeCell ref="B15:B16"/>
    <mergeCell ref="E16:F16"/>
    <mergeCell ref="G16:H16"/>
    <mergeCell ref="I16:J16"/>
    <mergeCell ref="E1:F15"/>
    <mergeCell ref="G1:H15"/>
    <mergeCell ref="I1:J15"/>
    <mergeCell ref="K1:L15"/>
    <mergeCell ref="M1:N15"/>
    <mergeCell ref="O1:P15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A99"/>
  <sheetViews>
    <sheetView showGridLines="0" zoomScale="77" zoomScaleNormal="77" zoomScaleSheetLayoutView="94" zoomScalePageLayoutView="0" workbookViewId="0" topLeftCell="A6">
      <selection activeCell="S21" sqref="S21"/>
    </sheetView>
  </sheetViews>
  <sheetFormatPr defaultColWidth="10.28125" defaultRowHeight="15"/>
  <cols>
    <col min="1" max="1" width="3.8515625" style="0" customWidth="1"/>
    <col min="2" max="2" width="28.140625" style="0" customWidth="1"/>
    <col min="3" max="3" width="25.00390625" style="16" customWidth="1"/>
    <col min="4" max="4" width="6.421875" style="17" customWidth="1"/>
    <col min="5" max="8" width="8.7109375" style="0" customWidth="1"/>
    <col min="9" max="9" width="8.7109375" style="26" customWidth="1"/>
    <col min="10" max="18" width="8.7109375" style="0" customWidth="1"/>
    <col min="19" max="19" width="11.7109375" style="0" customWidth="1"/>
    <col min="20" max="20" width="10.28125" style="0" customWidth="1"/>
  </cols>
  <sheetData>
    <row r="1" spans="5:27" s="1" customFormat="1" ht="25.5" customHeight="1">
      <c r="E1" s="387" t="s">
        <v>33</v>
      </c>
      <c r="F1" s="387"/>
      <c r="G1" s="381" t="s">
        <v>72</v>
      </c>
      <c r="H1" s="381"/>
      <c r="I1" s="381" t="s">
        <v>129</v>
      </c>
      <c r="J1" s="381"/>
      <c r="K1" s="364"/>
      <c r="L1" s="364"/>
      <c r="M1" s="381" t="s">
        <v>64</v>
      </c>
      <c r="N1" s="381"/>
      <c r="O1" s="372"/>
      <c r="P1" s="373"/>
      <c r="Q1" s="377" t="s">
        <v>139</v>
      </c>
      <c r="R1" s="377"/>
      <c r="S1" s="25"/>
      <c r="Z1"/>
      <c r="AA1"/>
    </row>
    <row r="2" spans="5:27" s="1" customFormat="1" ht="14.25">
      <c r="E2" s="388"/>
      <c r="F2" s="388"/>
      <c r="G2" s="382"/>
      <c r="H2" s="382"/>
      <c r="I2" s="382"/>
      <c r="J2" s="382"/>
      <c r="K2" s="365"/>
      <c r="L2" s="365"/>
      <c r="M2" s="382"/>
      <c r="N2" s="382"/>
      <c r="O2" s="372"/>
      <c r="P2" s="373"/>
      <c r="Q2" s="378"/>
      <c r="R2" s="378"/>
      <c r="S2" s="25"/>
      <c r="Z2"/>
      <c r="AA2"/>
    </row>
    <row r="3" spans="5:27" s="1" customFormat="1" ht="14.25">
      <c r="E3" s="388"/>
      <c r="F3" s="388"/>
      <c r="G3" s="382"/>
      <c r="H3" s="382"/>
      <c r="I3" s="382"/>
      <c r="J3" s="382"/>
      <c r="K3" s="365"/>
      <c r="L3" s="365"/>
      <c r="M3" s="382"/>
      <c r="N3" s="382"/>
      <c r="O3" s="372"/>
      <c r="P3" s="373"/>
      <c r="Q3" s="378"/>
      <c r="R3" s="378"/>
      <c r="S3" s="25"/>
      <c r="Z3"/>
      <c r="AA3"/>
    </row>
    <row r="4" spans="5:27" s="1" customFormat="1" ht="15">
      <c r="E4" s="388"/>
      <c r="F4" s="388"/>
      <c r="G4" s="382"/>
      <c r="H4" s="382"/>
      <c r="I4" s="382"/>
      <c r="J4" s="382"/>
      <c r="K4" s="365"/>
      <c r="L4" s="365"/>
      <c r="M4" s="382"/>
      <c r="N4" s="382"/>
      <c r="O4" s="372"/>
      <c r="P4" s="373"/>
      <c r="Q4" s="378"/>
      <c r="R4" s="378"/>
      <c r="S4" s="25"/>
      <c r="Z4"/>
      <c r="AA4"/>
    </row>
    <row r="5" spans="5:27" s="1" customFormat="1" ht="15">
      <c r="E5" s="388"/>
      <c r="F5" s="388"/>
      <c r="G5" s="382"/>
      <c r="H5" s="382"/>
      <c r="I5" s="382"/>
      <c r="J5" s="382"/>
      <c r="K5" s="365"/>
      <c r="L5" s="365"/>
      <c r="M5" s="382"/>
      <c r="N5" s="382"/>
      <c r="O5" s="372"/>
      <c r="P5" s="373"/>
      <c r="Q5" s="378"/>
      <c r="R5" s="378"/>
      <c r="S5" s="25"/>
      <c r="Z5"/>
      <c r="AA5"/>
    </row>
    <row r="6" spans="5:27" s="1" customFormat="1" ht="15">
      <c r="E6" s="388"/>
      <c r="F6" s="388"/>
      <c r="G6" s="382"/>
      <c r="H6" s="382"/>
      <c r="I6" s="382"/>
      <c r="J6" s="382"/>
      <c r="K6" s="365"/>
      <c r="L6" s="365"/>
      <c r="M6" s="382"/>
      <c r="N6" s="382"/>
      <c r="O6" s="372"/>
      <c r="P6" s="373"/>
      <c r="Q6" s="378"/>
      <c r="R6" s="378"/>
      <c r="S6" s="25"/>
      <c r="Z6"/>
      <c r="AA6"/>
    </row>
    <row r="7" spans="5:27" s="1" customFormat="1" ht="15">
      <c r="E7" s="388"/>
      <c r="F7" s="388"/>
      <c r="G7" s="382"/>
      <c r="H7" s="382"/>
      <c r="I7" s="382"/>
      <c r="J7" s="382"/>
      <c r="K7" s="365"/>
      <c r="L7" s="365"/>
      <c r="M7" s="382"/>
      <c r="N7" s="382"/>
      <c r="O7" s="372"/>
      <c r="P7" s="373"/>
      <c r="Q7" s="378"/>
      <c r="R7" s="378"/>
      <c r="S7" s="25"/>
      <c r="Z7"/>
      <c r="AA7"/>
    </row>
    <row r="8" spans="5:27" s="1" customFormat="1" ht="15">
      <c r="E8" s="388"/>
      <c r="F8" s="388"/>
      <c r="G8" s="382"/>
      <c r="H8" s="382"/>
      <c r="I8" s="382"/>
      <c r="J8" s="382"/>
      <c r="K8" s="365"/>
      <c r="L8" s="365"/>
      <c r="M8" s="382"/>
      <c r="N8" s="382"/>
      <c r="O8" s="372"/>
      <c r="P8" s="373"/>
      <c r="Q8" s="378"/>
      <c r="R8" s="378"/>
      <c r="S8" s="25"/>
      <c r="Z8"/>
      <c r="AA8"/>
    </row>
    <row r="9" spans="5:27" s="1" customFormat="1" ht="15">
      <c r="E9" s="388"/>
      <c r="F9" s="388"/>
      <c r="G9" s="382"/>
      <c r="H9" s="382"/>
      <c r="I9" s="382"/>
      <c r="J9" s="382"/>
      <c r="K9" s="365"/>
      <c r="L9" s="365"/>
      <c r="M9" s="382"/>
      <c r="N9" s="382"/>
      <c r="O9" s="372"/>
      <c r="P9" s="373"/>
      <c r="Q9" s="378"/>
      <c r="R9" s="378"/>
      <c r="S9" s="25"/>
      <c r="Z9"/>
      <c r="AA9"/>
    </row>
    <row r="10" spans="5:27" s="1" customFormat="1" ht="15">
      <c r="E10" s="388"/>
      <c r="F10" s="388"/>
      <c r="G10" s="382"/>
      <c r="H10" s="382"/>
      <c r="I10" s="382"/>
      <c r="J10" s="382"/>
      <c r="K10" s="365"/>
      <c r="L10" s="365"/>
      <c r="M10" s="382"/>
      <c r="N10" s="382"/>
      <c r="O10" s="372"/>
      <c r="P10" s="373"/>
      <c r="Q10" s="378"/>
      <c r="R10" s="378"/>
      <c r="S10" s="25"/>
      <c r="Z10"/>
      <c r="AA10"/>
    </row>
    <row r="11" spans="5:27" s="1" customFormat="1" ht="11.25" customHeight="1">
      <c r="E11" s="388"/>
      <c r="F11" s="388"/>
      <c r="G11" s="382"/>
      <c r="H11" s="382"/>
      <c r="I11" s="382"/>
      <c r="J11" s="382"/>
      <c r="K11" s="365"/>
      <c r="L11" s="365"/>
      <c r="M11" s="382"/>
      <c r="N11" s="382"/>
      <c r="O11" s="372"/>
      <c r="P11" s="373"/>
      <c r="Q11" s="378"/>
      <c r="R11" s="378"/>
      <c r="S11" s="25"/>
      <c r="Z11"/>
      <c r="AA11"/>
    </row>
    <row r="12" spans="3:27" s="1" customFormat="1" ht="11.25" customHeight="1">
      <c r="C12" s="2"/>
      <c r="E12" s="388"/>
      <c r="F12" s="388"/>
      <c r="G12" s="382"/>
      <c r="H12" s="382"/>
      <c r="I12" s="382"/>
      <c r="J12" s="382"/>
      <c r="K12" s="365"/>
      <c r="L12" s="365"/>
      <c r="M12" s="382"/>
      <c r="N12" s="382"/>
      <c r="O12" s="372"/>
      <c r="P12" s="373"/>
      <c r="Q12" s="378"/>
      <c r="R12" s="378"/>
      <c r="S12" s="25"/>
      <c r="Z12"/>
      <c r="AA12"/>
    </row>
    <row r="13" spans="2:27" s="1" customFormat="1" ht="11.25" customHeight="1">
      <c r="B13" s="345" t="s">
        <v>10</v>
      </c>
      <c r="C13" s="2"/>
      <c r="E13" s="388"/>
      <c r="F13" s="388"/>
      <c r="G13" s="382"/>
      <c r="H13" s="382"/>
      <c r="I13" s="382"/>
      <c r="J13" s="382"/>
      <c r="K13" s="365"/>
      <c r="L13" s="365"/>
      <c r="M13" s="382"/>
      <c r="N13" s="382"/>
      <c r="O13" s="372"/>
      <c r="P13" s="373"/>
      <c r="Q13" s="378"/>
      <c r="R13" s="378"/>
      <c r="S13" s="25"/>
      <c r="Z13"/>
      <c r="AA13"/>
    </row>
    <row r="14" spans="2:27" s="1" customFormat="1" ht="11.25" customHeight="1">
      <c r="B14" s="346"/>
      <c r="C14" s="56"/>
      <c r="E14" s="388"/>
      <c r="F14" s="388"/>
      <c r="G14" s="382"/>
      <c r="H14" s="382"/>
      <c r="I14" s="382"/>
      <c r="J14" s="382"/>
      <c r="K14" s="365"/>
      <c r="L14" s="365"/>
      <c r="M14" s="382"/>
      <c r="N14" s="382"/>
      <c r="O14" s="372"/>
      <c r="P14" s="373"/>
      <c r="Q14" s="378"/>
      <c r="R14" s="378"/>
      <c r="S14" s="25"/>
      <c r="Z14"/>
      <c r="AA14"/>
    </row>
    <row r="15" spans="2:27" s="1" customFormat="1" ht="11.25" customHeight="1" thickBot="1">
      <c r="B15" s="347" t="s">
        <v>5</v>
      </c>
      <c r="C15" s="76">
        <v>2008</v>
      </c>
      <c r="E15" s="389"/>
      <c r="F15" s="389"/>
      <c r="G15" s="383"/>
      <c r="H15" s="383"/>
      <c r="I15" s="383"/>
      <c r="J15" s="383"/>
      <c r="K15" s="366"/>
      <c r="L15" s="366"/>
      <c r="M15" s="383"/>
      <c r="N15" s="383"/>
      <c r="O15" s="374"/>
      <c r="P15" s="375"/>
      <c r="Q15" s="379"/>
      <c r="R15" s="379"/>
      <c r="S15" s="25"/>
      <c r="U15" s="8"/>
      <c r="Z15"/>
      <c r="AA15"/>
    </row>
    <row r="16" spans="2:27" s="74" customFormat="1" ht="13.5" customHeight="1" thickTop="1">
      <c r="B16" s="347"/>
      <c r="C16" s="76">
        <v>2009</v>
      </c>
      <c r="E16" s="384" t="s">
        <v>34</v>
      </c>
      <c r="F16" s="385"/>
      <c r="G16" s="390" t="s">
        <v>134</v>
      </c>
      <c r="H16" s="390"/>
      <c r="I16" s="376" t="s">
        <v>135</v>
      </c>
      <c r="J16" s="376"/>
      <c r="K16" s="367" t="s">
        <v>150</v>
      </c>
      <c r="L16" s="367"/>
      <c r="M16" s="376" t="s">
        <v>137</v>
      </c>
      <c r="N16" s="376"/>
      <c r="O16" s="367" t="s">
        <v>35</v>
      </c>
      <c r="P16" s="367"/>
      <c r="Q16" s="380" t="s">
        <v>6</v>
      </c>
      <c r="R16" s="380"/>
      <c r="S16" s="83"/>
      <c r="Z16" s="77"/>
      <c r="AA16" s="77"/>
    </row>
    <row r="17" spans="2:27" s="78" customFormat="1" ht="13.5" customHeight="1">
      <c r="B17" s="347" t="s">
        <v>116</v>
      </c>
      <c r="C17" s="391" t="s">
        <v>2</v>
      </c>
      <c r="D17" s="392"/>
      <c r="E17" s="369">
        <v>44942</v>
      </c>
      <c r="F17" s="370"/>
      <c r="G17" s="356">
        <v>44889</v>
      </c>
      <c r="H17" s="356"/>
      <c r="I17" s="371">
        <v>44941</v>
      </c>
      <c r="J17" s="371"/>
      <c r="K17" s="357" t="s">
        <v>136</v>
      </c>
      <c r="L17" s="357"/>
      <c r="M17" s="371">
        <v>45018</v>
      </c>
      <c r="N17" s="371"/>
      <c r="O17" s="349" t="s">
        <v>138</v>
      </c>
      <c r="P17" s="349"/>
      <c r="Q17" s="350">
        <v>45087</v>
      </c>
      <c r="R17" s="350"/>
      <c r="S17" s="84" t="s">
        <v>1</v>
      </c>
      <c r="T17" s="74"/>
      <c r="Y17" s="74"/>
      <c r="Z17" s="77"/>
      <c r="AA17" s="77"/>
    </row>
    <row r="18" spans="2:27" s="74" customFormat="1" ht="12.75" customHeight="1">
      <c r="B18" s="386"/>
      <c r="C18" s="352" t="s">
        <v>3</v>
      </c>
      <c r="D18" s="353"/>
      <c r="E18" s="360">
        <f>50*(1+(E19/100))</f>
        <v>277.5</v>
      </c>
      <c r="F18" s="361"/>
      <c r="G18" s="362">
        <f>50*(1+(G19/100))</f>
        <v>57.00000000000001</v>
      </c>
      <c r="H18" s="362"/>
      <c r="I18" s="362">
        <f>100*(1+(I19/100))</f>
        <v>135</v>
      </c>
      <c r="J18" s="362"/>
      <c r="K18" s="368">
        <f>30*(1+(K19/100))</f>
        <v>30</v>
      </c>
      <c r="L18" s="368"/>
      <c r="M18" s="362">
        <f>150*(1+(M19/100))</f>
        <v>150</v>
      </c>
      <c r="N18" s="362"/>
      <c r="O18" s="368">
        <f>50*(1+(O19/100))</f>
        <v>50</v>
      </c>
      <c r="P18" s="368"/>
      <c r="Q18" s="351">
        <f>200*(1+(Q19/100))</f>
        <v>200</v>
      </c>
      <c r="R18" s="351"/>
      <c r="S18" s="85"/>
      <c r="Y18" s="75"/>
      <c r="Z18" s="77"/>
      <c r="AA18" s="77"/>
    </row>
    <row r="19" spans="1:27" s="74" customFormat="1" ht="14.25" customHeight="1" thickBot="1">
      <c r="A19" s="75"/>
      <c r="B19" s="75"/>
      <c r="C19" s="354" t="s">
        <v>4</v>
      </c>
      <c r="D19" s="355"/>
      <c r="E19" s="363">
        <v>455</v>
      </c>
      <c r="F19" s="348"/>
      <c r="G19" s="358">
        <v>14</v>
      </c>
      <c r="H19" s="359"/>
      <c r="I19" s="348">
        <v>35</v>
      </c>
      <c r="J19" s="348"/>
      <c r="K19" s="348"/>
      <c r="L19" s="348"/>
      <c r="M19" s="358"/>
      <c r="N19" s="359"/>
      <c r="O19" s="348"/>
      <c r="P19" s="348"/>
      <c r="Q19" s="348"/>
      <c r="R19" s="348"/>
      <c r="S19" s="86"/>
      <c r="Z19" s="77"/>
      <c r="AA19" s="77"/>
    </row>
    <row r="20" spans="1:22" s="41" customFormat="1" ht="21" customHeight="1" thickTop="1">
      <c r="A20" s="275">
        <v>1</v>
      </c>
      <c r="B20" s="276" t="s">
        <v>26</v>
      </c>
      <c r="C20" s="276" t="s">
        <v>25</v>
      </c>
      <c r="D20" s="277"/>
      <c r="E20" s="278">
        <v>1</v>
      </c>
      <c r="F20" s="279">
        <f aca="true" t="shared" si="0" ref="F20:F49">IF(E20="",0,$E$18*(1.01-(LOG(E20)/LOG($E$19))))</f>
        <v>280.275</v>
      </c>
      <c r="G20" s="278">
        <v>1</v>
      </c>
      <c r="H20" s="279">
        <f aca="true" t="shared" si="1" ref="H20:H37">IF(G20="",0,$G$18*(1.01-(LOG(G20)/LOG($G$19))))</f>
        <v>57.57000000000001</v>
      </c>
      <c r="I20" s="278">
        <v>3</v>
      </c>
      <c r="J20" s="279">
        <f aca="true" t="shared" si="2" ref="J20:J49">IF(I20="",0,$I$18*(1.01-(LOG(I20)/LOG($I$19))))</f>
        <v>94.63463025134497</v>
      </c>
      <c r="K20" s="278"/>
      <c r="L20" s="279">
        <f aca="true" t="shared" si="3" ref="L20:L30">IF(K20="",0,$K$18*(1.01-(LOG(K20)/LOG($K$19))))</f>
        <v>0</v>
      </c>
      <c r="M20" s="278"/>
      <c r="N20" s="279">
        <f aca="true" t="shared" si="4" ref="N20:N49">IF(M20="",0,$M$18*(1.01-(LOG(M20)/LOG($M$19))))</f>
        <v>0</v>
      </c>
      <c r="O20" s="278"/>
      <c r="P20" s="279">
        <f>IF(O20="",0,$O$18*(1.01-(LOG(O20)/LOG($O$19))))</f>
        <v>0</v>
      </c>
      <c r="Q20" s="280"/>
      <c r="R20" s="279">
        <f aca="true" t="shared" si="5" ref="R20:R49">IF(Q20="",0,$Q$18*(1.01-(LOG(Q20)/LOG($Q$19))))</f>
        <v>0</v>
      </c>
      <c r="S20" s="281">
        <f>F20+H20+J20+L20+N20+P20+R20</f>
        <v>432.47963025134493</v>
      </c>
      <c r="V20" s="42"/>
    </row>
    <row r="21" spans="1:22" s="54" customFormat="1" ht="21" customHeight="1">
      <c r="A21" s="282">
        <v>2</v>
      </c>
      <c r="B21" s="283" t="s">
        <v>43</v>
      </c>
      <c r="C21" s="284" t="s">
        <v>44</v>
      </c>
      <c r="D21" s="285"/>
      <c r="E21" s="286">
        <v>31</v>
      </c>
      <c r="F21" s="287">
        <f t="shared" si="0"/>
        <v>124.57481355253074</v>
      </c>
      <c r="G21" s="286">
        <v>2</v>
      </c>
      <c r="H21" s="287">
        <f t="shared" si="1"/>
        <v>42.59897650287997</v>
      </c>
      <c r="I21" s="286">
        <v>9</v>
      </c>
      <c r="J21" s="287">
        <f t="shared" si="2"/>
        <v>52.91926050268994</v>
      </c>
      <c r="K21" s="286"/>
      <c r="L21" s="287">
        <f>IF(K21="",0,$K$18*(1.01-(LOG(K21)/LOG($K$19))))</f>
        <v>0</v>
      </c>
      <c r="M21" s="286"/>
      <c r="N21" s="287">
        <f t="shared" si="4"/>
        <v>0</v>
      </c>
      <c r="O21" s="286"/>
      <c r="P21" s="287">
        <f>IF(O21="",0,$O$18*(1.01-(LOG(O21)/LOG($O$19))))</f>
        <v>0</v>
      </c>
      <c r="Q21" s="288"/>
      <c r="R21" s="287">
        <f t="shared" si="5"/>
        <v>0</v>
      </c>
      <c r="S21" s="289">
        <f aca="true" t="shared" si="6" ref="S21:S49">F21+J21+P21+R21+H21+L21+N21</f>
        <v>220.09305055810063</v>
      </c>
      <c r="V21" s="55"/>
    </row>
    <row r="22" spans="1:22" s="54" customFormat="1" ht="21" customHeight="1">
      <c r="A22" s="282">
        <v>3</v>
      </c>
      <c r="B22" s="283" t="s">
        <v>96</v>
      </c>
      <c r="C22" s="284" t="s">
        <v>16</v>
      </c>
      <c r="D22" s="285"/>
      <c r="E22" s="286">
        <v>63</v>
      </c>
      <c r="F22" s="287">
        <f t="shared" si="0"/>
        <v>92.42140271996489</v>
      </c>
      <c r="G22" s="286">
        <v>3</v>
      </c>
      <c r="H22" s="287">
        <f t="shared" si="1"/>
        <v>33.84148915964945</v>
      </c>
      <c r="I22" s="286">
        <v>10</v>
      </c>
      <c r="J22" s="287">
        <f t="shared" si="2"/>
        <v>48.91861995560158</v>
      </c>
      <c r="K22" s="286"/>
      <c r="L22" s="287">
        <f t="shared" si="3"/>
        <v>0</v>
      </c>
      <c r="M22" s="286"/>
      <c r="N22" s="287">
        <f>IF(M22="",0,$M$18*(1.01-(LOG(M22)/LOG($M$19))))</f>
        <v>0</v>
      </c>
      <c r="O22" s="286"/>
      <c r="P22" s="287">
        <f>IF(O22="",0,$O$18*(1.01-(LOG(O22)/LOG($O$19))))</f>
        <v>0</v>
      </c>
      <c r="Q22" s="288"/>
      <c r="R22" s="287">
        <f t="shared" si="5"/>
        <v>0</v>
      </c>
      <c r="S22" s="289">
        <f t="shared" si="6"/>
        <v>175.18151183521593</v>
      </c>
      <c r="T22" s="53"/>
      <c r="V22" s="55"/>
    </row>
    <row r="23" spans="1:22" s="54" customFormat="1" ht="21" customHeight="1">
      <c r="A23" s="282">
        <v>4</v>
      </c>
      <c r="B23" s="283" t="s">
        <v>73</v>
      </c>
      <c r="C23" s="284" t="s">
        <v>74</v>
      </c>
      <c r="D23" s="285"/>
      <c r="E23" s="286">
        <v>63</v>
      </c>
      <c r="F23" s="287">
        <f t="shared" si="0"/>
        <v>92.42140271996489</v>
      </c>
      <c r="G23" s="286">
        <v>3</v>
      </c>
      <c r="H23" s="287">
        <f t="shared" si="1"/>
        <v>33.84148915964945</v>
      </c>
      <c r="I23" s="286">
        <v>22</v>
      </c>
      <c r="J23" s="287">
        <f>IF(I23="",0,$I$18*(1.01-(LOG(I23)/LOG($I$19))))</f>
        <v>18.98013241281352</v>
      </c>
      <c r="K23" s="286"/>
      <c r="L23" s="287">
        <f t="shared" si="3"/>
        <v>0</v>
      </c>
      <c r="M23" s="286"/>
      <c r="N23" s="287">
        <f t="shared" si="4"/>
        <v>0</v>
      </c>
      <c r="O23" s="286"/>
      <c r="P23" s="287">
        <f>IF(O23="",0,$O$18*(1.01-(LOG(O23)/LOG($O$19))))</f>
        <v>0</v>
      </c>
      <c r="Q23" s="288"/>
      <c r="R23" s="287">
        <f t="shared" si="5"/>
        <v>0</v>
      </c>
      <c r="S23" s="289">
        <f t="shared" si="6"/>
        <v>145.24302429242786</v>
      </c>
      <c r="T23" s="53"/>
      <c r="V23" s="55"/>
    </row>
    <row r="24" spans="1:22" s="54" customFormat="1" ht="21" customHeight="1">
      <c r="A24" s="282">
        <v>5</v>
      </c>
      <c r="B24" s="283" t="s">
        <v>143</v>
      </c>
      <c r="C24" s="284" t="s">
        <v>32</v>
      </c>
      <c r="D24" s="285"/>
      <c r="E24" s="286">
        <v>116</v>
      </c>
      <c r="F24" s="287">
        <f t="shared" si="0"/>
        <v>64.74278191734999</v>
      </c>
      <c r="G24" s="286">
        <v>5</v>
      </c>
      <c r="H24" s="287">
        <f t="shared" si="1"/>
        <v>22.808359932818146</v>
      </c>
      <c r="I24" s="286">
        <v>18</v>
      </c>
      <c r="J24" s="287">
        <f t="shared" si="2"/>
        <v>26.599792547028784</v>
      </c>
      <c r="K24" s="286"/>
      <c r="L24" s="287">
        <f>IF(K24="",0,$K$18*(1.01-(LOG(K24)/LOG($K$19))))</f>
        <v>0</v>
      </c>
      <c r="M24" s="286"/>
      <c r="N24" s="287">
        <f t="shared" si="4"/>
        <v>0</v>
      </c>
      <c r="O24" s="286"/>
      <c r="P24" s="287">
        <f>IF(O24="",0,$O$18*(1.01-(LOG(O24)/LOG($O$19))))</f>
        <v>0</v>
      </c>
      <c r="Q24" s="288"/>
      <c r="R24" s="287">
        <f t="shared" si="5"/>
        <v>0</v>
      </c>
      <c r="S24" s="289">
        <f t="shared" si="6"/>
        <v>114.15093439719692</v>
      </c>
      <c r="V24" s="55"/>
    </row>
    <row r="25" spans="1:22" s="54" customFormat="1" ht="21" customHeight="1">
      <c r="A25" s="282">
        <v>6</v>
      </c>
      <c r="B25" s="283" t="s">
        <v>142</v>
      </c>
      <c r="C25" s="284" t="s">
        <v>17</v>
      </c>
      <c r="D25" s="285"/>
      <c r="E25" s="286">
        <v>149</v>
      </c>
      <c r="F25" s="287">
        <f t="shared" si="0"/>
        <v>53.39140189246278</v>
      </c>
      <c r="G25" s="286">
        <v>6</v>
      </c>
      <c r="H25" s="287">
        <f t="shared" si="1"/>
        <v>18.870465662529412</v>
      </c>
      <c r="I25" s="286">
        <v>16</v>
      </c>
      <c r="J25" s="287">
        <f t="shared" si="2"/>
        <v>31.072128177355395</v>
      </c>
      <c r="K25" s="286"/>
      <c r="L25" s="287">
        <f t="shared" si="3"/>
        <v>0</v>
      </c>
      <c r="M25" s="286"/>
      <c r="N25" s="287">
        <f t="shared" si="4"/>
        <v>0</v>
      </c>
      <c r="O25" s="286"/>
      <c r="P25" s="287">
        <f>IF(O25="",0,$O$18*(1.01-(LOG(O25)/LOG($O$19))))</f>
        <v>0</v>
      </c>
      <c r="Q25" s="288"/>
      <c r="R25" s="287">
        <f t="shared" si="5"/>
        <v>0</v>
      </c>
      <c r="S25" s="289">
        <f t="shared" si="6"/>
        <v>103.33399573234759</v>
      </c>
      <c r="T25" s="53"/>
      <c r="V25" s="55"/>
    </row>
    <row r="26" spans="1:22" s="54" customFormat="1" ht="21" customHeight="1">
      <c r="A26" s="282">
        <v>7</v>
      </c>
      <c r="B26" s="284" t="s">
        <v>141</v>
      </c>
      <c r="C26" s="284" t="s">
        <v>74</v>
      </c>
      <c r="D26" s="285"/>
      <c r="E26" s="286">
        <v>221</v>
      </c>
      <c r="F26" s="287">
        <f t="shared" si="0"/>
        <v>35.517262404963446</v>
      </c>
      <c r="G26" s="286">
        <v>8</v>
      </c>
      <c r="H26" s="287">
        <f t="shared" si="1"/>
        <v>12.656929508639907</v>
      </c>
      <c r="I26" s="286">
        <v>13</v>
      </c>
      <c r="J26" s="287">
        <f t="shared" si="2"/>
        <v>38.956395416529745</v>
      </c>
      <c r="K26" s="286"/>
      <c r="L26" s="287">
        <f t="shared" si="3"/>
        <v>0</v>
      </c>
      <c r="M26" s="286"/>
      <c r="N26" s="287">
        <f t="shared" si="4"/>
        <v>0</v>
      </c>
      <c r="O26" s="286"/>
      <c r="P26" s="287">
        <f>IF(O26="",0,$O$18*(1.01-(LOG(O26)/LOG($O$19))))</f>
        <v>0</v>
      </c>
      <c r="Q26" s="288"/>
      <c r="R26" s="287">
        <f t="shared" si="5"/>
        <v>0</v>
      </c>
      <c r="S26" s="289">
        <f t="shared" si="6"/>
        <v>87.1305873301331</v>
      </c>
      <c r="V26" s="55"/>
    </row>
    <row r="27" spans="1:22" s="54" customFormat="1" ht="21" customHeight="1">
      <c r="A27" s="282">
        <v>8</v>
      </c>
      <c r="B27" s="283" t="s">
        <v>144</v>
      </c>
      <c r="C27" s="284" t="s">
        <v>25</v>
      </c>
      <c r="D27" s="285"/>
      <c r="E27" s="286">
        <v>295</v>
      </c>
      <c r="F27" s="287">
        <f t="shared" si="0"/>
        <v>22.42222694721586</v>
      </c>
      <c r="G27" s="286">
        <v>10</v>
      </c>
      <c r="H27" s="287">
        <f>IF(G27="",0,$G$18*(1.01-(LOG(G27)/LOG($G$19))))</f>
        <v>7.8373364356981154</v>
      </c>
      <c r="I27" s="286">
        <v>21</v>
      </c>
      <c r="J27" s="287">
        <f t="shared" si="2"/>
        <v>20.74654234008224</v>
      </c>
      <c r="K27" s="286"/>
      <c r="L27" s="287">
        <f t="shared" si="3"/>
        <v>0</v>
      </c>
      <c r="M27" s="286"/>
      <c r="N27" s="287">
        <f t="shared" si="4"/>
        <v>0</v>
      </c>
      <c r="O27" s="286"/>
      <c r="P27" s="287">
        <f>IF(O27="",0,$O$18*(1.01-(LOG(O27)/LOG($O$19))))</f>
        <v>0</v>
      </c>
      <c r="Q27" s="288"/>
      <c r="R27" s="287">
        <f t="shared" si="5"/>
        <v>0</v>
      </c>
      <c r="S27" s="289">
        <f t="shared" si="6"/>
        <v>51.00610572299622</v>
      </c>
      <c r="T27" s="53"/>
      <c r="V27" s="55"/>
    </row>
    <row r="28" spans="1:22" s="54" customFormat="1" ht="21" customHeight="1">
      <c r="A28" s="116">
        <v>9</v>
      </c>
      <c r="B28" s="114" t="s">
        <v>105</v>
      </c>
      <c r="C28" s="114" t="s">
        <v>22</v>
      </c>
      <c r="D28" s="117"/>
      <c r="E28" s="45">
        <v>256</v>
      </c>
      <c r="F28" s="118">
        <f t="shared" si="0"/>
        <v>28.851476679325458</v>
      </c>
      <c r="G28" s="172">
        <v>9</v>
      </c>
      <c r="H28" s="143">
        <f t="shared" si="1"/>
        <v>10.112978319298888</v>
      </c>
      <c r="I28" s="178">
        <v>29</v>
      </c>
      <c r="J28" s="143">
        <f t="shared" si="2"/>
        <v>8.490524869528993</v>
      </c>
      <c r="K28" s="172"/>
      <c r="L28" s="143">
        <f t="shared" si="3"/>
        <v>0</v>
      </c>
      <c r="M28" s="45"/>
      <c r="N28" s="118">
        <f t="shared" si="4"/>
        <v>0</v>
      </c>
      <c r="O28" s="45"/>
      <c r="P28" s="118">
        <f>IF(O28="",0,$O$18*(1.01-(LOG(O28)/LOG($O$19))))</f>
        <v>0</v>
      </c>
      <c r="Q28" s="92"/>
      <c r="R28" s="118">
        <f t="shared" si="5"/>
        <v>0</v>
      </c>
      <c r="S28" s="119">
        <f t="shared" si="6"/>
        <v>47.454979868153345</v>
      </c>
      <c r="T28" s="53"/>
      <c r="V28" s="55"/>
    </row>
    <row r="29" spans="1:22" s="54" customFormat="1" ht="21" customHeight="1">
      <c r="A29" s="116">
        <v>10</v>
      </c>
      <c r="B29" s="124" t="s">
        <v>76</v>
      </c>
      <c r="C29" s="114" t="s">
        <v>21</v>
      </c>
      <c r="D29" s="117"/>
      <c r="E29" s="45">
        <v>339</v>
      </c>
      <c r="F29" s="118">
        <f t="shared" si="0"/>
        <v>16.11871491619638</v>
      </c>
      <c r="G29" s="172">
        <v>11</v>
      </c>
      <c r="H29" s="143">
        <f t="shared" si="1"/>
        <v>5.778767950701028</v>
      </c>
      <c r="I29" s="172">
        <v>20</v>
      </c>
      <c r="J29" s="143">
        <f t="shared" si="2"/>
        <v>22.599151999940425</v>
      </c>
      <c r="K29" s="172"/>
      <c r="L29" s="143">
        <f t="shared" si="3"/>
        <v>0</v>
      </c>
      <c r="M29" s="45"/>
      <c r="N29" s="118">
        <f t="shared" si="4"/>
        <v>0</v>
      </c>
      <c r="O29" s="45"/>
      <c r="P29" s="118">
        <f>IF(O29="",0,$O$18*(1.01-(LOG(O29)/LOG($O$19))))</f>
        <v>0</v>
      </c>
      <c r="Q29" s="92"/>
      <c r="R29" s="118">
        <f t="shared" si="5"/>
        <v>0</v>
      </c>
      <c r="S29" s="119">
        <f t="shared" si="6"/>
        <v>44.49663486683784</v>
      </c>
      <c r="V29" s="55"/>
    </row>
    <row r="30" spans="1:22" s="54" customFormat="1" ht="21" customHeight="1">
      <c r="A30" s="116">
        <v>11</v>
      </c>
      <c r="B30" s="114" t="s">
        <v>82</v>
      </c>
      <c r="C30" s="114" t="s">
        <v>74</v>
      </c>
      <c r="D30" s="117"/>
      <c r="E30" s="45">
        <v>419</v>
      </c>
      <c r="F30" s="118">
        <f t="shared" si="0"/>
        <v>6.512294434363666</v>
      </c>
      <c r="G30" s="172">
        <v>13</v>
      </c>
      <c r="H30" s="143">
        <f t="shared" si="1"/>
        <v>2.1706300300334824</v>
      </c>
      <c r="I30" s="172">
        <v>30</v>
      </c>
      <c r="J30" s="143">
        <f t="shared" si="2"/>
        <v>7.203250206946548</v>
      </c>
      <c r="K30" s="172"/>
      <c r="L30" s="143">
        <f t="shared" si="3"/>
        <v>0</v>
      </c>
      <c r="M30" s="45"/>
      <c r="N30" s="118">
        <f t="shared" si="4"/>
        <v>0</v>
      </c>
      <c r="O30" s="45"/>
      <c r="P30" s="118">
        <f>IF(O30="",0,$O$18*(1.01-(LOG(O30)/LOG($O$19))))</f>
        <v>0</v>
      </c>
      <c r="Q30" s="92"/>
      <c r="R30" s="118">
        <f t="shared" si="5"/>
        <v>0</v>
      </c>
      <c r="S30" s="119">
        <f t="shared" si="6"/>
        <v>15.886174671343696</v>
      </c>
      <c r="V30" s="55"/>
    </row>
    <row r="31" spans="1:22" s="54" customFormat="1" ht="21" customHeight="1">
      <c r="A31" s="116">
        <v>12</v>
      </c>
      <c r="B31" s="114" t="s">
        <v>147</v>
      </c>
      <c r="C31" s="114" t="s">
        <v>25</v>
      </c>
      <c r="D31" s="117"/>
      <c r="E31" s="45"/>
      <c r="F31" s="118">
        <f t="shared" si="0"/>
        <v>0</v>
      </c>
      <c r="G31" s="172">
        <v>7</v>
      </c>
      <c r="H31" s="143">
        <f t="shared" si="1"/>
        <v>15.541023497120037</v>
      </c>
      <c r="I31" s="142"/>
      <c r="J31" s="143">
        <f t="shared" si="2"/>
        <v>0</v>
      </c>
      <c r="K31" s="172"/>
      <c r="L31" s="143">
        <v>0</v>
      </c>
      <c r="M31" s="45"/>
      <c r="N31" s="118">
        <f t="shared" si="4"/>
        <v>0</v>
      </c>
      <c r="O31" s="45"/>
      <c r="P31" s="118">
        <f>IF(O31="",0,$O$18*(1.01-(LOG(O31)/LOG($O$19))))</f>
        <v>0</v>
      </c>
      <c r="Q31" s="92"/>
      <c r="R31" s="118">
        <f t="shared" si="5"/>
        <v>0</v>
      </c>
      <c r="S31" s="119">
        <f t="shared" si="6"/>
        <v>15.541023497120037</v>
      </c>
      <c r="V31" s="55"/>
    </row>
    <row r="32" spans="1:22" s="54" customFormat="1" ht="21" customHeight="1">
      <c r="A32" s="116">
        <v>13</v>
      </c>
      <c r="B32" s="115" t="s">
        <v>83</v>
      </c>
      <c r="C32" s="115" t="s">
        <v>74</v>
      </c>
      <c r="D32" s="120"/>
      <c r="E32" s="45"/>
      <c r="F32" s="118">
        <f t="shared" si="0"/>
        <v>0</v>
      </c>
      <c r="G32" s="172"/>
      <c r="H32" s="143">
        <f t="shared" si="1"/>
        <v>0</v>
      </c>
      <c r="I32" s="178">
        <v>27</v>
      </c>
      <c r="J32" s="143">
        <f t="shared" si="2"/>
        <v>11.203890754034894</v>
      </c>
      <c r="K32" s="186"/>
      <c r="L32" s="143">
        <f aca="true" t="shared" si="7" ref="L32:L49">IF(K32="",0,$K$18*(1.01-(LOG(K32)/LOG($K$19))))</f>
        <v>0</v>
      </c>
      <c r="M32" s="45"/>
      <c r="N32" s="118">
        <f t="shared" si="4"/>
        <v>0</v>
      </c>
      <c r="O32" s="45"/>
      <c r="P32" s="118">
        <f>IF(O32="",0,$O$18*(1.01-(LOG(O32)/LOG($O$19))))</f>
        <v>0</v>
      </c>
      <c r="Q32" s="92"/>
      <c r="R32" s="118">
        <f t="shared" si="5"/>
        <v>0</v>
      </c>
      <c r="S32" s="119">
        <f t="shared" si="6"/>
        <v>11.203890754034894</v>
      </c>
      <c r="T32" s="53"/>
      <c r="V32" s="55"/>
    </row>
    <row r="33" spans="1:22" s="54" customFormat="1" ht="21" customHeight="1">
      <c r="A33" s="116">
        <v>14</v>
      </c>
      <c r="B33" s="124" t="s">
        <v>145</v>
      </c>
      <c r="C33" s="114" t="s">
        <v>98</v>
      </c>
      <c r="D33" s="117"/>
      <c r="E33" s="45"/>
      <c r="F33" s="118">
        <f t="shared" si="0"/>
        <v>0</v>
      </c>
      <c r="G33" s="172"/>
      <c r="H33" s="143">
        <f t="shared" si="1"/>
        <v>0</v>
      </c>
      <c r="I33" s="172">
        <v>32</v>
      </c>
      <c r="J33" s="143">
        <f t="shared" si="2"/>
        <v>4.752660221694241</v>
      </c>
      <c r="K33" s="172"/>
      <c r="L33" s="143">
        <f t="shared" si="7"/>
        <v>0</v>
      </c>
      <c r="M33" s="45"/>
      <c r="N33" s="118">
        <f t="shared" si="4"/>
        <v>0</v>
      </c>
      <c r="O33" s="45"/>
      <c r="P33" s="118">
        <f>IF(O33="",0,$O$18*(1.01-(LOG(O33)/LOG($O$19))))</f>
        <v>0</v>
      </c>
      <c r="Q33" s="92"/>
      <c r="R33" s="118">
        <f t="shared" si="5"/>
        <v>0</v>
      </c>
      <c r="S33" s="119">
        <f t="shared" si="6"/>
        <v>4.752660221694241</v>
      </c>
      <c r="V33" s="55"/>
    </row>
    <row r="34" spans="1:22" s="54" customFormat="1" ht="21" customHeight="1">
      <c r="A34" s="116">
        <v>15</v>
      </c>
      <c r="B34" s="114" t="s">
        <v>148</v>
      </c>
      <c r="C34" s="114" t="s">
        <v>21</v>
      </c>
      <c r="D34" s="117"/>
      <c r="E34" s="45"/>
      <c r="F34" s="118">
        <f t="shared" si="0"/>
        <v>0</v>
      </c>
      <c r="G34" s="172">
        <v>12</v>
      </c>
      <c r="H34" s="143">
        <f t="shared" si="1"/>
        <v>3.899442165409377</v>
      </c>
      <c r="I34" s="172"/>
      <c r="J34" s="143">
        <f t="shared" si="2"/>
        <v>0</v>
      </c>
      <c r="K34" s="172"/>
      <c r="L34" s="143">
        <f t="shared" si="7"/>
        <v>0</v>
      </c>
      <c r="M34" s="45"/>
      <c r="N34" s="118">
        <f t="shared" si="4"/>
        <v>0</v>
      </c>
      <c r="O34" s="45"/>
      <c r="P34" s="118">
        <f>IF(O34="",0,$O$18*(1.01-(LOG(O34)/LOG($O$19))))</f>
        <v>0</v>
      </c>
      <c r="Q34" s="92"/>
      <c r="R34" s="118">
        <f t="shared" si="5"/>
        <v>0</v>
      </c>
      <c r="S34" s="119">
        <f t="shared" si="6"/>
        <v>3.899442165409377</v>
      </c>
      <c r="V34" s="55"/>
    </row>
    <row r="35" spans="1:19" s="54" customFormat="1" ht="21" customHeight="1">
      <c r="A35" s="116">
        <v>16</v>
      </c>
      <c r="B35" s="124" t="s">
        <v>107</v>
      </c>
      <c r="C35" s="114" t="s">
        <v>98</v>
      </c>
      <c r="D35" s="117"/>
      <c r="E35" s="45"/>
      <c r="F35" s="118">
        <f t="shared" si="0"/>
        <v>0</v>
      </c>
      <c r="G35" s="172"/>
      <c r="H35" s="143">
        <f t="shared" si="1"/>
        <v>0</v>
      </c>
      <c r="I35" s="172">
        <v>33</v>
      </c>
      <c r="J35" s="143">
        <f t="shared" si="2"/>
        <v>3.584230619819629</v>
      </c>
      <c r="K35" s="172"/>
      <c r="L35" s="143">
        <f t="shared" si="7"/>
        <v>0</v>
      </c>
      <c r="M35" s="45"/>
      <c r="N35" s="118">
        <f t="shared" si="4"/>
        <v>0</v>
      </c>
      <c r="O35" s="45"/>
      <c r="P35" s="118">
        <f>IF(O35="",0,$O$18*(1.01-(LOG(O35)/LOG($O$19))))</f>
        <v>0</v>
      </c>
      <c r="Q35" s="92"/>
      <c r="R35" s="118">
        <f t="shared" si="5"/>
        <v>0</v>
      </c>
      <c r="S35" s="119">
        <f t="shared" si="6"/>
        <v>3.584230619819629</v>
      </c>
    </row>
    <row r="36" spans="1:19" s="54" customFormat="1" ht="21" customHeight="1">
      <c r="A36" s="116">
        <v>17</v>
      </c>
      <c r="B36" s="114" t="s">
        <v>77</v>
      </c>
      <c r="C36" s="114" t="s">
        <v>25</v>
      </c>
      <c r="D36" s="117"/>
      <c r="E36" s="45"/>
      <c r="F36" s="118">
        <f t="shared" si="0"/>
        <v>0</v>
      </c>
      <c r="G36" s="172"/>
      <c r="H36" s="143">
        <f t="shared" si="1"/>
        <v>0</v>
      </c>
      <c r="I36" s="172">
        <v>34</v>
      </c>
      <c r="J36" s="143">
        <f t="shared" si="2"/>
        <v>2.450684774094861</v>
      </c>
      <c r="K36" s="172"/>
      <c r="L36" s="143">
        <f t="shared" si="7"/>
        <v>0</v>
      </c>
      <c r="M36" s="45"/>
      <c r="N36" s="118">
        <f t="shared" si="4"/>
        <v>0</v>
      </c>
      <c r="O36" s="45"/>
      <c r="P36" s="118">
        <f>IF(O36="",0,$O$18*(1.01-(LOG(O36)/LOG($O$19))))</f>
        <v>0</v>
      </c>
      <c r="Q36" s="92"/>
      <c r="R36" s="118">
        <f t="shared" si="5"/>
        <v>0</v>
      </c>
      <c r="S36" s="119">
        <f t="shared" si="6"/>
        <v>2.450684774094861</v>
      </c>
    </row>
    <row r="37" spans="1:20" s="41" customFormat="1" ht="21" customHeight="1">
      <c r="A37" s="116">
        <v>18</v>
      </c>
      <c r="B37" s="114" t="s">
        <v>146</v>
      </c>
      <c r="C37" s="114" t="s">
        <v>32</v>
      </c>
      <c r="D37" s="117"/>
      <c r="E37" s="45"/>
      <c r="F37" s="118">
        <f t="shared" si="0"/>
        <v>0</v>
      </c>
      <c r="G37" s="172"/>
      <c r="H37" s="143">
        <f t="shared" si="1"/>
        <v>0</v>
      </c>
      <c r="I37" s="172">
        <v>35</v>
      </c>
      <c r="J37" s="143">
        <f t="shared" si="2"/>
        <v>1.3500000000000012</v>
      </c>
      <c r="K37" s="172"/>
      <c r="L37" s="143">
        <f t="shared" si="7"/>
        <v>0</v>
      </c>
      <c r="M37" s="45"/>
      <c r="N37" s="118">
        <f t="shared" si="4"/>
        <v>0</v>
      </c>
      <c r="O37" s="45"/>
      <c r="P37" s="118">
        <f>IF(O37="",0,$O$18*(1.01-(LOG(O37)/LOG($O$19))))</f>
        <v>0</v>
      </c>
      <c r="Q37" s="92"/>
      <c r="R37" s="118">
        <f t="shared" si="5"/>
        <v>0</v>
      </c>
      <c r="S37" s="119">
        <f t="shared" si="6"/>
        <v>1.3500000000000012</v>
      </c>
      <c r="T37" s="15"/>
    </row>
    <row r="38" spans="1:19" s="41" customFormat="1" ht="21" customHeight="1">
      <c r="A38" s="116">
        <v>19</v>
      </c>
      <c r="B38" s="115" t="s">
        <v>149</v>
      </c>
      <c r="C38" s="115" t="s">
        <v>103</v>
      </c>
      <c r="D38" s="120"/>
      <c r="E38" s="45"/>
      <c r="F38" s="118">
        <f>IF(E38="",0,$E$18*(1.01-(LOG(E38)/LOG($E$19))))</f>
        <v>0</v>
      </c>
      <c r="G38" s="172">
        <v>14</v>
      </c>
      <c r="H38" s="143">
        <f aca="true" t="shared" si="8" ref="H38:H49">IF(G38="",0,$G$18*(1.01-(LOG(G38)/LOG($G$19))))</f>
        <v>0.5700000000000006</v>
      </c>
      <c r="I38" s="178"/>
      <c r="J38" s="143">
        <f aca="true" t="shared" si="9" ref="J38:J48">IF(I38="",0,$I$18*(1.01-(LOG(I38)/LOG($I$19))))</f>
        <v>0</v>
      </c>
      <c r="K38" s="214"/>
      <c r="L38" s="143">
        <f t="shared" si="7"/>
        <v>0</v>
      </c>
      <c r="M38" s="45"/>
      <c r="N38" s="118">
        <f>IF(M38="",0,$M$18*(1.01-(LOG(M38)/LOG($M$19))))</f>
        <v>0</v>
      </c>
      <c r="O38" s="45"/>
      <c r="P38" s="118">
        <f>IF(O38="",0,$O$18*(1.01-(LOG(O38)/LOG($O$19))))</f>
        <v>0</v>
      </c>
      <c r="Q38" s="92"/>
      <c r="R38" s="118">
        <f t="shared" si="5"/>
        <v>0</v>
      </c>
      <c r="S38" s="119">
        <f t="shared" si="6"/>
        <v>0.5700000000000006</v>
      </c>
    </row>
    <row r="39" spans="1:19" s="41" customFormat="1" ht="21" customHeight="1">
      <c r="A39" s="116">
        <v>20</v>
      </c>
      <c r="B39" s="115"/>
      <c r="C39" s="115"/>
      <c r="D39" s="120"/>
      <c r="E39" s="211"/>
      <c r="F39" s="118">
        <f t="shared" si="0"/>
        <v>0</v>
      </c>
      <c r="G39" s="212"/>
      <c r="H39" s="143">
        <f t="shared" si="8"/>
        <v>0</v>
      </c>
      <c r="I39" s="178"/>
      <c r="J39" s="143">
        <f t="shared" si="9"/>
        <v>0</v>
      </c>
      <c r="K39" s="214"/>
      <c r="L39" s="143">
        <f t="shared" si="7"/>
        <v>0</v>
      </c>
      <c r="M39" s="45"/>
      <c r="N39" s="118">
        <f>IF(M39="",0,$M$18*(1.01-(LOG(M39)/LOG($M$19))))</f>
        <v>0</v>
      </c>
      <c r="O39" s="45"/>
      <c r="P39" s="118">
        <f>IF(O39="",0,$O$18*(1.01-(LOG(O39)/LOG($O$19))))</f>
        <v>0</v>
      </c>
      <c r="Q39" s="92"/>
      <c r="R39" s="118">
        <f t="shared" si="5"/>
        <v>0</v>
      </c>
      <c r="S39" s="119">
        <f aca="true" t="shared" si="10" ref="S39:S48">F39+J39+P39+R39+H39+L39+N39</f>
        <v>0</v>
      </c>
    </row>
    <row r="40" spans="1:19" s="41" customFormat="1" ht="21" customHeight="1">
      <c r="A40" s="116">
        <v>21</v>
      </c>
      <c r="B40" s="115"/>
      <c r="C40" s="115"/>
      <c r="D40" s="120"/>
      <c r="E40" s="211"/>
      <c r="F40" s="118">
        <f t="shared" si="0"/>
        <v>0</v>
      </c>
      <c r="G40" s="212"/>
      <c r="H40" s="143">
        <f t="shared" si="8"/>
        <v>0</v>
      </c>
      <c r="I40" s="178"/>
      <c r="J40" s="143">
        <f t="shared" si="9"/>
        <v>0</v>
      </c>
      <c r="K40" s="214"/>
      <c r="L40" s="143">
        <f t="shared" si="7"/>
        <v>0</v>
      </c>
      <c r="M40" s="45"/>
      <c r="N40" s="118">
        <f>IF(M40="",0,$M$18*(1.01-(LOG(M40)/LOG($M$19))))</f>
        <v>0</v>
      </c>
      <c r="O40" s="45"/>
      <c r="P40" s="118">
        <f>IF(O40="",0,$O$18*(1.01-(LOG(O40)/LOG($O$19))))</f>
        <v>0</v>
      </c>
      <c r="Q40" s="92"/>
      <c r="R40" s="118">
        <f t="shared" si="5"/>
        <v>0</v>
      </c>
      <c r="S40" s="119">
        <f t="shared" si="10"/>
        <v>0</v>
      </c>
    </row>
    <row r="41" spans="1:19" s="41" customFormat="1" ht="21" customHeight="1">
      <c r="A41" s="116">
        <v>22</v>
      </c>
      <c r="B41" s="115"/>
      <c r="C41" s="115"/>
      <c r="D41" s="120"/>
      <c r="E41" s="211"/>
      <c r="F41" s="118">
        <f t="shared" si="0"/>
        <v>0</v>
      </c>
      <c r="G41" s="212"/>
      <c r="H41" s="143">
        <f t="shared" si="8"/>
        <v>0</v>
      </c>
      <c r="I41" s="178"/>
      <c r="J41" s="143">
        <f t="shared" si="9"/>
        <v>0</v>
      </c>
      <c r="K41" s="214"/>
      <c r="L41" s="143">
        <f t="shared" si="7"/>
        <v>0</v>
      </c>
      <c r="M41" s="45"/>
      <c r="N41" s="118">
        <f>IF(M41="",0,$M$18*(1.01-(LOG(M41)/LOG($M$19))))</f>
        <v>0</v>
      </c>
      <c r="O41" s="45"/>
      <c r="P41" s="118">
        <f>IF(O41="",0,$O$18*(1.01-(LOG(O41)/LOG($O$19))))</f>
        <v>0</v>
      </c>
      <c r="Q41" s="92"/>
      <c r="R41" s="118">
        <f t="shared" si="5"/>
        <v>0</v>
      </c>
      <c r="S41" s="119">
        <f t="shared" si="10"/>
        <v>0</v>
      </c>
    </row>
    <row r="42" spans="1:19" s="41" customFormat="1" ht="21" customHeight="1">
      <c r="A42" s="116">
        <v>23</v>
      </c>
      <c r="B42" s="115"/>
      <c r="C42" s="115"/>
      <c r="D42" s="120"/>
      <c r="E42" s="211"/>
      <c r="F42" s="118">
        <f t="shared" si="0"/>
        <v>0</v>
      </c>
      <c r="G42" s="212"/>
      <c r="H42" s="143">
        <f t="shared" si="8"/>
        <v>0</v>
      </c>
      <c r="I42" s="178"/>
      <c r="J42" s="143">
        <f t="shared" si="9"/>
        <v>0</v>
      </c>
      <c r="K42" s="214"/>
      <c r="L42" s="143">
        <f t="shared" si="7"/>
        <v>0</v>
      </c>
      <c r="M42" s="45"/>
      <c r="N42" s="118">
        <f t="shared" si="4"/>
        <v>0</v>
      </c>
      <c r="O42" s="45"/>
      <c r="P42" s="118">
        <f>IF(O42="",0,$O$18*(1.01-(LOG(O42)/LOG($O$19))))</f>
        <v>0</v>
      </c>
      <c r="Q42" s="92"/>
      <c r="R42" s="118">
        <f t="shared" si="5"/>
        <v>0</v>
      </c>
      <c r="S42" s="119">
        <f t="shared" si="10"/>
        <v>0</v>
      </c>
    </row>
    <row r="43" spans="1:19" s="41" customFormat="1" ht="21" customHeight="1">
      <c r="A43" s="116">
        <v>24</v>
      </c>
      <c r="B43" s="115"/>
      <c r="C43" s="115"/>
      <c r="D43" s="120"/>
      <c r="E43" s="211"/>
      <c r="F43" s="118">
        <f t="shared" si="0"/>
        <v>0</v>
      </c>
      <c r="G43" s="212"/>
      <c r="H43" s="143">
        <f t="shared" si="8"/>
        <v>0</v>
      </c>
      <c r="I43" s="178"/>
      <c r="J43" s="143">
        <f t="shared" si="9"/>
        <v>0</v>
      </c>
      <c r="K43" s="214"/>
      <c r="L43" s="143">
        <f t="shared" si="7"/>
        <v>0</v>
      </c>
      <c r="M43" s="45"/>
      <c r="N43" s="118">
        <f aca="true" t="shared" si="11" ref="N43:N48">IF(M43="",0,$M$18*(1.01-(LOG(M43)/LOG($M$19))))</f>
        <v>0</v>
      </c>
      <c r="O43" s="45"/>
      <c r="P43" s="118">
        <f>IF(O43="",0,$O$18*(1.01-(LOG(O43)/LOG($O$19))))</f>
        <v>0</v>
      </c>
      <c r="Q43" s="92"/>
      <c r="R43" s="118">
        <f t="shared" si="5"/>
        <v>0</v>
      </c>
      <c r="S43" s="119">
        <f t="shared" si="10"/>
        <v>0</v>
      </c>
    </row>
    <row r="44" spans="1:19" s="41" customFormat="1" ht="21" customHeight="1">
      <c r="A44" s="116">
        <v>25</v>
      </c>
      <c r="B44" s="115"/>
      <c r="C44" s="115"/>
      <c r="D44" s="120"/>
      <c r="E44" s="211"/>
      <c r="F44" s="118">
        <f>IF(E44="",0,$E$18*(1.01-(LOG(E44)/LOG($E$19))))</f>
        <v>0</v>
      </c>
      <c r="G44" s="212"/>
      <c r="H44" s="143">
        <f t="shared" si="8"/>
        <v>0</v>
      </c>
      <c r="I44" s="178"/>
      <c r="J44" s="143">
        <f t="shared" si="9"/>
        <v>0</v>
      </c>
      <c r="K44" s="214"/>
      <c r="L44" s="143">
        <f t="shared" si="7"/>
        <v>0</v>
      </c>
      <c r="M44" s="45"/>
      <c r="N44" s="118">
        <f t="shared" si="11"/>
        <v>0</v>
      </c>
      <c r="O44" s="45"/>
      <c r="P44" s="118">
        <f>IF(O44="",0,$O$18*(1.01-(LOG(O44)/LOG($O$19))))</f>
        <v>0</v>
      </c>
      <c r="Q44" s="92"/>
      <c r="R44" s="118">
        <f t="shared" si="5"/>
        <v>0</v>
      </c>
      <c r="S44" s="119">
        <f t="shared" si="10"/>
        <v>0</v>
      </c>
    </row>
    <row r="45" spans="1:19" s="41" customFormat="1" ht="21" customHeight="1">
      <c r="A45" s="116">
        <v>26</v>
      </c>
      <c r="B45" s="115"/>
      <c r="C45" s="115"/>
      <c r="D45" s="120"/>
      <c r="E45" s="211"/>
      <c r="F45" s="118">
        <f t="shared" si="0"/>
        <v>0</v>
      </c>
      <c r="G45" s="212"/>
      <c r="H45" s="143">
        <f t="shared" si="8"/>
        <v>0</v>
      </c>
      <c r="I45" s="178"/>
      <c r="J45" s="143">
        <f t="shared" si="9"/>
        <v>0</v>
      </c>
      <c r="K45" s="214"/>
      <c r="L45" s="143">
        <f t="shared" si="7"/>
        <v>0</v>
      </c>
      <c r="M45" s="45"/>
      <c r="N45" s="118">
        <f t="shared" si="11"/>
        <v>0</v>
      </c>
      <c r="O45" s="45"/>
      <c r="P45" s="118">
        <f>IF(O45="",0,$O$18*(1.01-(LOG(O45)/LOG($O$19))))</f>
        <v>0</v>
      </c>
      <c r="Q45" s="92"/>
      <c r="R45" s="118">
        <f t="shared" si="5"/>
        <v>0</v>
      </c>
      <c r="S45" s="119">
        <f t="shared" si="10"/>
        <v>0</v>
      </c>
    </row>
    <row r="46" spans="1:19" s="41" customFormat="1" ht="21" customHeight="1">
      <c r="A46" s="116">
        <v>27</v>
      </c>
      <c r="B46" s="115"/>
      <c r="C46" s="115"/>
      <c r="D46" s="120"/>
      <c r="E46" s="211"/>
      <c r="F46" s="118">
        <f t="shared" si="0"/>
        <v>0</v>
      </c>
      <c r="G46" s="212"/>
      <c r="H46" s="143">
        <f t="shared" si="8"/>
        <v>0</v>
      </c>
      <c r="I46" s="178"/>
      <c r="J46" s="143">
        <f t="shared" si="9"/>
        <v>0</v>
      </c>
      <c r="K46" s="214"/>
      <c r="L46" s="143">
        <f t="shared" si="7"/>
        <v>0</v>
      </c>
      <c r="M46" s="45"/>
      <c r="N46" s="118">
        <f t="shared" si="11"/>
        <v>0</v>
      </c>
      <c r="O46" s="45"/>
      <c r="P46" s="118">
        <f>IF(O46="",0,$O$18*(1.01-(LOG(O46)/LOG($O$19))))</f>
        <v>0</v>
      </c>
      <c r="Q46" s="92"/>
      <c r="R46" s="118">
        <f t="shared" si="5"/>
        <v>0</v>
      </c>
      <c r="S46" s="119">
        <f t="shared" si="10"/>
        <v>0</v>
      </c>
    </row>
    <row r="47" spans="1:19" s="41" customFormat="1" ht="21" customHeight="1">
      <c r="A47" s="116">
        <v>28</v>
      </c>
      <c r="B47" s="115"/>
      <c r="C47" s="115"/>
      <c r="D47" s="120"/>
      <c r="E47" s="211"/>
      <c r="F47" s="118">
        <f t="shared" si="0"/>
        <v>0</v>
      </c>
      <c r="G47" s="212"/>
      <c r="H47" s="143">
        <f t="shared" si="8"/>
        <v>0</v>
      </c>
      <c r="I47" s="178"/>
      <c r="J47" s="143">
        <f t="shared" si="9"/>
        <v>0</v>
      </c>
      <c r="K47" s="214"/>
      <c r="L47" s="143">
        <f t="shared" si="7"/>
        <v>0</v>
      </c>
      <c r="M47" s="45"/>
      <c r="N47" s="118">
        <f t="shared" si="11"/>
        <v>0</v>
      </c>
      <c r="O47" s="45"/>
      <c r="P47" s="118">
        <f>IF(O47="",0,$O$18*(1.01-(LOG(O47)/LOG($O$19))))</f>
        <v>0</v>
      </c>
      <c r="Q47" s="92"/>
      <c r="R47" s="118">
        <f t="shared" si="5"/>
        <v>0</v>
      </c>
      <c r="S47" s="119">
        <f t="shared" si="10"/>
        <v>0</v>
      </c>
    </row>
    <row r="48" spans="1:19" s="41" customFormat="1" ht="21" customHeight="1">
      <c r="A48" s="116">
        <v>29</v>
      </c>
      <c r="B48" s="124"/>
      <c r="C48" s="114"/>
      <c r="D48" s="117"/>
      <c r="E48" s="211"/>
      <c r="F48" s="118">
        <f t="shared" si="0"/>
        <v>0</v>
      </c>
      <c r="G48" s="212"/>
      <c r="H48" s="143">
        <f t="shared" si="8"/>
        <v>0</v>
      </c>
      <c r="I48" s="172"/>
      <c r="J48" s="143">
        <f t="shared" si="9"/>
        <v>0</v>
      </c>
      <c r="K48" s="185"/>
      <c r="L48" s="143">
        <f t="shared" si="7"/>
        <v>0</v>
      </c>
      <c r="M48" s="45"/>
      <c r="N48" s="118">
        <f t="shared" si="11"/>
        <v>0</v>
      </c>
      <c r="O48" s="45"/>
      <c r="P48" s="118">
        <f>IF(O48="",0,$O$18*(1.01-(LOG(O48)/LOG($O$19))))</f>
        <v>0</v>
      </c>
      <c r="Q48" s="92"/>
      <c r="R48" s="118">
        <f t="shared" si="5"/>
        <v>0</v>
      </c>
      <c r="S48" s="119">
        <f t="shared" si="10"/>
        <v>0</v>
      </c>
    </row>
    <row r="49" spans="1:19" s="41" customFormat="1" ht="21" customHeight="1" thickBot="1">
      <c r="A49" s="167">
        <v>30</v>
      </c>
      <c r="B49" s="171"/>
      <c r="C49" s="171"/>
      <c r="D49" s="121"/>
      <c r="E49" s="170"/>
      <c r="F49" s="122">
        <f t="shared" si="0"/>
        <v>0</v>
      </c>
      <c r="G49" s="173"/>
      <c r="H49" s="145">
        <f t="shared" si="8"/>
        <v>0</v>
      </c>
      <c r="I49" s="144"/>
      <c r="J49" s="145">
        <f t="shared" si="2"/>
        <v>0</v>
      </c>
      <c r="K49" s="177"/>
      <c r="L49" s="145">
        <f t="shared" si="7"/>
        <v>0</v>
      </c>
      <c r="M49" s="213"/>
      <c r="N49" s="122">
        <f t="shared" si="4"/>
        <v>0</v>
      </c>
      <c r="O49" s="213"/>
      <c r="P49" s="122">
        <f>IF(O49="",0,$O$18*(1.01-(LOG(O49)/LOG($O$19))))</f>
        <v>0</v>
      </c>
      <c r="Q49" s="93"/>
      <c r="R49" s="122">
        <f t="shared" si="5"/>
        <v>0</v>
      </c>
      <c r="S49" s="123">
        <f t="shared" si="6"/>
        <v>0</v>
      </c>
    </row>
    <row r="50" ht="15" thickTop="1">
      <c r="B50" s="58"/>
    </row>
    <row r="51" ht="14.25">
      <c r="B51" s="23"/>
    </row>
    <row r="52" ht="14.25">
      <c r="B52" s="12"/>
    </row>
    <row r="53" ht="14.25">
      <c r="B53" s="12"/>
    </row>
    <row r="54" ht="14.25">
      <c r="B54" s="12"/>
    </row>
    <row r="55" ht="14.25">
      <c r="B55" s="12"/>
    </row>
    <row r="56" ht="14.25">
      <c r="B56" s="12"/>
    </row>
    <row r="57" ht="14.25">
      <c r="B57" s="12"/>
    </row>
    <row r="58" ht="14.25">
      <c r="B58" s="12"/>
    </row>
    <row r="59" ht="14.25">
      <c r="B59" s="12"/>
    </row>
    <row r="60" ht="14.25">
      <c r="B60" s="12"/>
    </row>
    <row r="61" ht="14.25">
      <c r="B61" s="12"/>
    </row>
    <row r="62" ht="14.25">
      <c r="B62" s="12"/>
    </row>
    <row r="63" ht="14.25">
      <c r="B63" s="12"/>
    </row>
    <row r="64" ht="14.25">
      <c r="B64" s="12"/>
    </row>
    <row r="65" ht="14.25">
      <c r="B65" s="12"/>
    </row>
    <row r="66" ht="14.25">
      <c r="B66" s="12"/>
    </row>
    <row r="67" ht="14.25">
      <c r="B67" s="12"/>
    </row>
    <row r="68" ht="14.25">
      <c r="B68" s="12"/>
    </row>
    <row r="69" ht="14.25">
      <c r="B69" s="12"/>
    </row>
    <row r="70" ht="14.25">
      <c r="B70" s="12"/>
    </row>
    <row r="71" ht="14.25">
      <c r="B71" s="12"/>
    </row>
    <row r="72" ht="14.25">
      <c r="B72" s="12"/>
    </row>
    <row r="73" ht="14.25">
      <c r="B73" s="12"/>
    </row>
    <row r="74" ht="14.25">
      <c r="B74" s="12"/>
    </row>
    <row r="75" ht="14.25">
      <c r="B75" s="12"/>
    </row>
    <row r="76" ht="14.25">
      <c r="B76" s="12"/>
    </row>
    <row r="77" ht="14.25">
      <c r="B77" s="12"/>
    </row>
    <row r="78" ht="14.25">
      <c r="B78" s="12"/>
    </row>
    <row r="79" ht="14.25">
      <c r="B79" s="12"/>
    </row>
    <row r="80" ht="14.25">
      <c r="B80" s="12"/>
    </row>
    <row r="81" ht="14.25">
      <c r="B81" s="12"/>
    </row>
    <row r="82" ht="14.25">
      <c r="B82" s="12"/>
    </row>
    <row r="83" ht="14.25">
      <c r="B83" s="12"/>
    </row>
    <row r="84" ht="14.25">
      <c r="B84" s="12"/>
    </row>
    <row r="85" ht="14.25">
      <c r="B85" s="12"/>
    </row>
    <row r="86" ht="14.25">
      <c r="B86" s="12"/>
    </row>
    <row r="87" ht="14.25">
      <c r="B87" s="12"/>
    </row>
    <row r="88" ht="14.25">
      <c r="B88" s="12"/>
    </row>
    <row r="89" ht="14.25">
      <c r="B89" s="12"/>
    </row>
    <row r="90" ht="14.25">
      <c r="B90" s="12"/>
    </row>
    <row r="91" ht="14.25">
      <c r="B91" s="12"/>
    </row>
    <row r="92" ht="14.25">
      <c r="B92" s="12"/>
    </row>
    <row r="93" ht="14.25">
      <c r="B93" s="12"/>
    </row>
    <row r="94" ht="14.25">
      <c r="B94" s="12"/>
    </row>
    <row r="95" ht="14.25">
      <c r="B95" s="12"/>
    </row>
    <row r="96" ht="14.25">
      <c r="B96" s="12"/>
    </row>
    <row r="97" ht="14.25">
      <c r="B97" s="12"/>
    </row>
    <row r="98" ht="14.25">
      <c r="B98" s="12"/>
    </row>
    <row r="99" ht="14.25">
      <c r="B99" s="12"/>
    </row>
  </sheetData>
  <sheetProtection/>
  <mergeCells count="41">
    <mergeCell ref="B13:B14"/>
    <mergeCell ref="B15:B16"/>
    <mergeCell ref="E16:F16"/>
    <mergeCell ref="I16:J16"/>
    <mergeCell ref="G1:H15"/>
    <mergeCell ref="B17:B18"/>
    <mergeCell ref="E1:F15"/>
    <mergeCell ref="I1:J15"/>
    <mergeCell ref="G16:H16"/>
    <mergeCell ref="C17:D17"/>
    <mergeCell ref="O1:P15"/>
    <mergeCell ref="O16:P16"/>
    <mergeCell ref="M16:N16"/>
    <mergeCell ref="M18:N18"/>
    <mergeCell ref="Q1:R15"/>
    <mergeCell ref="Q16:R16"/>
    <mergeCell ref="M1:N15"/>
    <mergeCell ref="M17:N17"/>
    <mergeCell ref="O18:P18"/>
    <mergeCell ref="K1:L15"/>
    <mergeCell ref="K16:L16"/>
    <mergeCell ref="K18:L18"/>
    <mergeCell ref="E17:F17"/>
    <mergeCell ref="I17:J17"/>
    <mergeCell ref="I18:J18"/>
    <mergeCell ref="G19:H19"/>
    <mergeCell ref="E18:F18"/>
    <mergeCell ref="G18:H18"/>
    <mergeCell ref="K19:L19"/>
    <mergeCell ref="E19:F19"/>
    <mergeCell ref="O19:P19"/>
    <mergeCell ref="Q19:R19"/>
    <mergeCell ref="O17:P17"/>
    <mergeCell ref="Q17:R17"/>
    <mergeCell ref="I19:J19"/>
    <mergeCell ref="Q18:R18"/>
    <mergeCell ref="C18:D18"/>
    <mergeCell ref="C19:D19"/>
    <mergeCell ref="G17:H17"/>
    <mergeCell ref="K17:L17"/>
    <mergeCell ref="M19:N19"/>
  </mergeCells>
  <printOptions horizontalCentered="1"/>
  <pageMargins left="0" right="0" top="0" bottom="0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U108"/>
  <sheetViews>
    <sheetView showGridLines="0" zoomScale="79" zoomScaleNormal="79" zoomScaleSheetLayoutView="77" workbookViewId="0" topLeftCell="A11">
      <selection activeCell="R36" sqref="R36"/>
    </sheetView>
  </sheetViews>
  <sheetFormatPr defaultColWidth="10.28125" defaultRowHeight="15"/>
  <cols>
    <col min="1" max="1" width="7.00390625" style="36" customWidth="1"/>
    <col min="2" max="2" width="31.7109375" style="36" customWidth="1"/>
    <col min="3" max="3" width="24.421875" style="36" customWidth="1"/>
    <col min="4" max="4" width="7.28125" style="36" customWidth="1"/>
    <col min="5" max="5" width="8.8515625" style="40" customWidth="1"/>
    <col min="6" max="20" width="8.8515625" style="36" customWidth="1"/>
    <col min="21" max="21" width="11.7109375" style="36" customWidth="1"/>
    <col min="22" max="25" width="10.28125" style="36" customWidth="1"/>
    <col min="26" max="16384" width="10.28125" style="36" customWidth="1"/>
  </cols>
  <sheetData>
    <row r="1" spans="3:21" s="28" customFormat="1" ht="11.25" customHeight="1">
      <c r="C1" s="1"/>
      <c r="D1" s="1"/>
      <c r="E1" s="388" t="s">
        <v>36</v>
      </c>
      <c r="F1" s="388"/>
      <c r="G1" s="382" t="s">
        <v>194</v>
      </c>
      <c r="H1" s="382"/>
      <c r="I1" s="408" t="s">
        <v>195</v>
      </c>
      <c r="J1" s="408"/>
      <c r="K1" s="408" t="s">
        <v>55</v>
      </c>
      <c r="L1" s="408"/>
      <c r="M1" s="394" t="s">
        <v>196</v>
      </c>
      <c r="N1" s="395"/>
      <c r="O1" s="409" t="s">
        <v>129</v>
      </c>
      <c r="P1" s="409"/>
      <c r="Q1" s="365"/>
      <c r="R1" s="365"/>
      <c r="S1" s="328" t="s">
        <v>60</v>
      </c>
      <c r="T1" s="328"/>
      <c r="U1" s="61"/>
    </row>
    <row r="2" spans="3:21" s="28" customFormat="1" ht="15">
      <c r="C2" s="1"/>
      <c r="D2" s="1"/>
      <c r="E2" s="388"/>
      <c r="F2" s="388"/>
      <c r="G2" s="382"/>
      <c r="H2" s="382"/>
      <c r="I2" s="408"/>
      <c r="J2" s="408"/>
      <c r="K2" s="408"/>
      <c r="L2" s="408"/>
      <c r="M2" s="394"/>
      <c r="N2" s="395"/>
      <c r="O2" s="409"/>
      <c r="P2" s="409"/>
      <c r="Q2" s="365"/>
      <c r="R2" s="365"/>
      <c r="S2" s="328"/>
      <c r="T2" s="328"/>
      <c r="U2" s="61"/>
    </row>
    <row r="3" spans="3:21" s="28" customFormat="1" ht="15">
      <c r="C3" s="1"/>
      <c r="D3" s="1"/>
      <c r="E3" s="388"/>
      <c r="F3" s="388"/>
      <c r="G3" s="382"/>
      <c r="H3" s="382"/>
      <c r="I3" s="408"/>
      <c r="J3" s="408"/>
      <c r="K3" s="408"/>
      <c r="L3" s="408"/>
      <c r="M3" s="394"/>
      <c r="N3" s="395"/>
      <c r="O3" s="409"/>
      <c r="P3" s="409"/>
      <c r="Q3" s="365"/>
      <c r="R3" s="365"/>
      <c r="S3" s="328"/>
      <c r="T3" s="328"/>
      <c r="U3" s="61"/>
    </row>
    <row r="4" spans="3:21" s="28" customFormat="1" ht="15">
      <c r="C4" s="1"/>
      <c r="D4" s="1"/>
      <c r="E4" s="388"/>
      <c r="F4" s="388"/>
      <c r="G4" s="382"/>
      <c r="H4" s="382"/>
      <c r="I4" s="408"/>
      <c r="J4" s="408"/>
      <c r="K4" s="408"/>
      <c r="L4" s="408"/>
      <c r="M4" s="394"/>
      <c r="N4" s="395"/>
      <c r="O4" s="409"/>
      <c r="P4" s="409"/>
      <c r="Q4" s="365"/>
      <c r="R4" s="365"/>
      <c r="S4" s="328"/>
      <c r="T4" s="328"/>
      <c r="U4" s="61"/>
    </row>
    <row r="5" spans="3:21" s="28" customFormat="1" ht="15">
      <c r="C5" s="1"/>
      <c r="D5" s="1"/>
      <c r="E5" s="388"/>
      <c r="F5" s="388"/>
      <c r="G5" s="382"/>
      <c r="H5" s="382"/>
      <c r="I5" s="408"/>
      <c r="J5" s="408"/>
      <c r="K5" s="408"/>
      <c r="L5" s="408"/>
      <c r="M5" s="394"/>
      <c r="N5" s="395"/>
      <c r="O5" s="409"/>
      <c r="P5" s="409"/>
      <c r="Q5" s="365"/>
      <c r="R5" s="365"/>
      <c r="S5" s="328"/>
      <c r="T5" s="328"/>
      <c r="U5" s="61"/>
    </row>
    <row r="6" spans="3:21" s="28" customFormat="1" ht="15">
      <c r="C6" s="1"/>
      <c r="D6" s="1"/>
      <c r="E6" s="388"/>
      <c r="F6" s="388"/>
      <c r="G6" s="382"/>
      <c r="H6" s="382"/>
      <c r="I6" s="408"/>
      <c r="J6" s="408"/>
      <c r="K6" s="408"/>
      <c r="L6" s="408"/>
      <c r="M6" s="394"/>
      <c r="N6" s="395"/>
      <c r="O6" s="409"/>
      <c r="P6" s="409"/>
      <c r="Q6" s="365"/>
      <c r="R6" s="365"/>
      <c r="S6" s="328"/>
      <c r="T6" s="328"/>
      <c r="U6" s="61"/>
    </row>
    <row r="7" spans="3:21" s="28" customFormat="1" ht="15">
      <c r="C7" s="1"/>
      <c r="D7" s="1"/>
      <c r="E7" s="388"/>
      <c r="F7" s="388"/>
      <c r="G7" s="382"/>
      <c r="H7" s="382"/>
      <c r="I7" s="408"/>
      <c r="J7" s="408"/>
      <c r="K7" s="408"/>
      <c r="L7" s="408"/>
      <c r="M7" s="394"/>
      <c r="N7" s="395"/>
      <c r="O7" s="409"/>
      <c r="P7" s="409"/>
      <c r="Q7" s="365"/>
      <c r="R7" s="365"/>
      <c r="S7" s="328"/>
      <c r="T7" s="328"/>
      <c r="U7" s="61"/>
    </row>
    <row r="8" spans="3:21" s="28" customFormat="1" ht="15">
      <c r="C8" s="1"/>
      <c r="D8" s="1"/>
      <c r="E8" s="388"/>
      <c r="F8" s="388"/>
      <c r="G8" s="382"/>
      <c r="H8" s="382"/>
      <c r="I8" s="408"/>
      <c r="J8" s="408"/>
      <c r="K8" s="408"/>
      <c r="L8" s="408"/>
      <c r="M8" s="394"/>
      <c r="N8" s="395"/>
      <c r="O8" s="409"/>
      <c r="P8" s="409"/>
      <c r="Q8" s="365"/>
      <c r="R8" s="365"/>
      <c r="S8" s="328"/>
      <c r="T8" s="328"/>
      <c r="U8" s="61"/>
    </row>
    <row r="9" spans="3:21" s="28" customFormat="1" ht="15">
      <c r="C9" s="1"/>
      <c r="D9" s="1"/>
      <c r="E9" s="388"/>
      <c r="F9" s="388"/>
      <c r="G9" s="382"/>
      <c r="H9" s="382"/>
      <c r="I9" s="408"/>
      <c r="J9" s="408"/>
      <c r="K9" s="408"/>
      <c r="L9" s="408"/>
      <c r="M9" s="394"/>
      <c r="N9" s="395"/>
      <c r="O9" s="409"/>
      <c r="P9" s="409"/>
      <c r="Q9" s="365"/>
      <c r="R9" s="365"/>
      <c r="S9" s="328"/>
      <c r="T9" s="328"/>
      <c r="U9" s="61"/>
    </row>
    <row r="10" spans="3:21" s="28" customFormat="1" ht="15">
      <c r="C10" s="1"/>
      <c r="D10" s="1"/>
      <c r="E10" s="388"/>
      <c r="F10" s="388"/>
      <c r="G10" s="382"/>
      <c r="H10" s="382"/>
      <c r="I10" s="408"/>
      <c r="J10" s="408"/>
      <c r="K10" s="408"/>
      <c r="L10" s="408"/>
      <c r="M10" s="394"/>
      <c r="N10" s="395"/>
      <c r="O10" s="409"/>
      <c r="P10" s="409"/>
      <c r="Q10" s="365"/>
      <c r="R10" s="365"/>
      <c r="S10" s="328"/>
      <c r="T10" s="328"/>
      <c r="U10" s="61"/>
    </row>
    <row r="11" spans="3:21" s="28" customFormat="1" ht="15">
      <c r="C11" s="1"/>
      <c r="D11" s="1"/>
      <c r="E11" s="388"/>
      <c r="F11" s="388"/>
      <c r="G11" s="382"/>
      <c r="H11" s="382"/>
      <c r="I11" s="408"/>
      <c r="J11" s="408"/>
      <c r="K11" s="408"/>
      <c r="L11" s="408"/>
      <c r="M11" s="394"/>
      <c r="N11" s="395"/>
      <c r="O11" s="409"/>
      <c r="P11" s="409"/>
      <c r="Q11" s="365"/>
      <c r="R11" s="365"/>
      <c r="S11" s="328"/>
      <c r="T11" s="328"/>
      <c r="U11" s="61"/>
    </row>
    <row r="12" spans="3:21" s="28" customFormat="1" ht="15.75">
      <c r="C12" s="11"/>
      <c r="D12" s="1"/>
      <c r="E12" s="388"/>
      <c r="F12" s="388"/>
      <c r="G12" s="382"/>
      <c r="H12" s="382"/>
      <c r="I12" s="408"/>
      <c r="J12" s="408"/>
      <c r="K12" s="408"/>
      <c r="L12" s="408"/>
      <c r="M12" s="394"/>
      <c r="N12" s="395"/>
      <c r="O12" s="409"/>
      <c r="P12" s="409"/>
      <c r="Q12" s="365"/>
      <c r="R12" s="365"/>
      <c r="S12" s="328"/>
      <c r="T12" s="328"/>
      <c r="U12" s="61"/>
    </row>
    <row r="13" spans="2:21" s="28" customFormat="1" ht="15.75">
      <c r="B13" s="412" t="s">
        <v>10</v>
      </c>
      <c r="C13" s="11"/>
      <c r="D13" s="1"/>
      <c r="E13" s="388"/>
      <c r="F13" s="388"/>
      <c r="G13" s="382"/>
      <c r="H13" s="382"/>
      <c r="I13" s="408"/>
      <c r="J13" s="408"/>
      <c r="K13" s="408"/>
      <c r="L13" s="408"/>
      <c r="M13" s="394"/>
      <c r="N13" s="395"/>
      <c r="O13" s="409"/>
      <c r="P13" s="409"/>
      <c r="Q13" s="365"/>
      <c r="R13" s="365"/>
      <c r="S13" s="328"/>
      <c r="T13" s="328"/>
      <c r="U13" s="61"/>
    </row>
    <row r="14" spans="2:21" s="28" customFormat="1" ht="15.75">
      <c r="B14" s="413"/>
      <c r="C14" s="70"/>
      <c r="D14" s="1"/>
      <c r="E14" s="388"/>
      <c r="F14" s="388"/>
      <c r="G14" s="382"/>
      <c r="H14" s="382"/>
      <c r="I14" s="408"/>
      <c r="J14" s="408"/>
      <c r="K14" s="408"/>
      <c r="L14" s="408"/>
      <c r="M14" s="394"/>
      <c r="N14" s="395"/>
      <c r="O14" s="409"/>
      <c r="P14" s="409"/>
      <c r="Q14" s="365"/>
      <c r="R14" s="365"/>
      <c r="S14" s="328"/>
      <c r="T14" s="328"/>
      <c r="U14" s="61"/>
    </row>
    <row r="15" spans="2:21" s="79" customFormat="1" ht="16.5" thickBot="1">
      <c r="B15" s="414" t="s">
        <v>7</v>
      </c>
      <c r="C15" s="74">
        <v>2006</v>
      </c>
      <c r="D15" s="13"/>
      <c r="E15" s="389"/>
      <c r="F15" s="389"/>
      <c r="G15" s="383"/>
      <c r="H15" s="383"/>
      <c r="I15" s="408"/>
      <c r="J15" s="408"/>
      <c r="K15" s="408"/>
      <c r="L15" s="408"/>
      <c r="M15" s="396"/>
      <c r="N15" s="397"/>
      <c r="O15" s="410"/>
      <c r="P15" s="410"/>
      <c r="Q15" s="366"/>
      <c r="R15" s="366"/>
      <c r="S15" s="328"/>
      <c r="T15" s="328"/>
      <c r="U15" s="61"/>
    </row>
    <row r="16" spans="2:21" s="79" customFormat="1" ht="15" customHeight="1" thickTop="1">
      <c r="B16" s="414"/>
      <c r="C16" s="72">
        <v>2007</v>
      </c>
      <c r="D16" s="13"/>
      <c r="E16" s="384" t="s">
        <v>37</v>
      </c>
      <c r="F16" s="385"/>
      <c r="G16" s="376" t="s">
        <v>185</v>
      </c>
      <c r="H16" s="376"/>
      <c r="I16" s="376" t="s">
        <v>184</v>
      </c>
      <c r="J16" s="376"/>
      <c r="K16" s="376" t="s">
        <v>186</v>
      </c>
      <c r="L16" s="376"/>
      <c r="M16" s="398" t="s">
        <v>187</v>
      </c>
      <c r="N16" s="399"/>
      <c r="O16" s="367" t="s">
        <v>128</v>
      </c>
      <c r="P16" s="367"/>
      <c r="Q16" s="367" t="s">
        <v>38</v>
      </c>
      <c r="R16" s="367"/>
      <c r="S16" s="415" t="s">
        <v>11</v>
      </c>
      <c r="T16" s="415"/>
      <c r="U16" s="83"/>
    </row>
    <row r="17" spans="2:21" s="80" customFormat="1" ht="15.75" customHeight="1">
      <c r="B17" s="335" t="s">
        <v>116</v>
      </c>
      <c r="C17" s="391" t="s">
        <v>2</v>
      </c>
      <c r="D17" s="406"/>
      <c r="E17" s="369">
        <v>44942</v>
      </c>
      <c r="F17" s="370"/>
      <c r="G17" s="371">
        <v>44850</v>
      </c>
      <c r="H17" s="371"/>
      <c r="I17" s="371">
        <v>44899</v>
      </c>
      <c r="J17" s="371"/>
      <c r="K17" s="371">
        <v>44934</v>
      </c>
      <c r="L17" s="371"/>
      <c r="M17" s="400">
        <v>44997</v>
      </c>
      <c r="N17" s="401"/>
      <c r="O17" s="357">
        <v>44940</v>
      </c>
      <c r="P17" s="357"/>
      <c r="Q17" s="349"/>
      <c r="R17" s="349"/>
      <c r="S17" s="350">
        <v>45067</v>
      </c>
      <c r="T17" s="350"/>
      <c r="U17" s="84" t="s">
        <v>1</v>
      </c>
    </row>
    <row r="18" spans="2:21" s="79" customFormat="1" ht="18" customHeight="1">
      <c r="B18" s="336"/>
      <c r="C18" s="352" t="s">
        <v>3</v>
      </c>
      <c r="D18" s="407"/>
      <c r="E18" s="360">
        <f>30*(1+(E19/100))</f>
        <v>137.7</v>
      </c>
      <c r="F18" s="361"/>
      <c r="G18" s="362">
        <f>30*(1+(G19/100))</f>
        <v>100.8</v>
      </c>
      <c r="H18" s="362"/>
      <c r="I18" s="362">
        <f>30*(1+(I19/100))</f>
        <v>97.8</v>
      </c>
      <c r="J18" s="362"/>
      <c r="K18" s="362">
        <f>30*(1+(K19/100))</f>
        <v>82.8</v>
      </c>
      <c r="L18" s="362"/>
      <c r="M18" s="362">
        <f>30*(1+(M19/100))</f>
        <v>30</v>
      </c>
      <c r="N18" s="362"/>
      <c r="O18" s="405">
        <f>30*(1+(O19/100))</f>
        <v>33.6</v>
      </c>
      <c r="P18" s="405"/>
      <c r="Q18" s="368">
        <f>50*(1+(Q19/100))</f>
        <v>50</v>
      </c>
      <c r="R18" s="368"/>
      <c r="S18" s="351">
        <f>180*(1+(S19/100))</f>
        <v>180</v>
      </c>
      <c r="T18" s="351"/>
      <c r="U18" s="85"/>
    </row>
    <row r="19" spans="1:21" s="79" customFormat="1" ht="21.75" customHeight="1" thickBot="1">
      <c r="A19" s="18"/>
      <c r="B19" s="18"/>
      <c r="C19" s="407" t="s">
        <v>4</v>
      </c>
      <c r="D19" s="407"/>
      <c r="E19" s="404">
        <v>359</v>
      </c>
      <c r="F19" s="393"/>
      <c r="G19" s="393">
        <v>236</v>
      </c>
      <c r="H19" s="393"/>
      <c r="I19" s="393">
        <v>226</v>
      </c>
      <c r="J19" s="393"/>
      <c r="K19" s="393">
        <v>176</v>
      </c>
      <c r="L19" s="393"/>
      <c r="M19" s="402"/>
      <c r="N19" s="403"/>
      <c r="O19" s="393">
        <v>12</v>
      </c>
      <c r="P19" s="393"/>
      <c r="Q19" s="393"/>
      <c r="R19" s="393"/>
      <c r="S19" s="411"/>
      <c r="T19" s="411"/>
      <c r="U19" s="246"/>
    </row>
    <row r="20" spans="1:21" s="42" customFormat="1" ht="21.75" customHeight="1" thickTop="1">
      <c r="A20" s="293">
        <v>1</v>
      </c>
      <c r="B20" s="138" t="s">
        <v>27</v>
      </c>
      <c r="C20" s="113" t="s">
        <v>47</v>
      </c>
      <c r="D20" s="126"/>
      <c r="E20" s="81">
        <v>120</v>
      </c>
      <c r="F20" s="96">
        <f>IF(E20="",0,$E$18*(1.01-(LOG(E20)/LOG($E$19))))</f>
        <v>27.025072627976645</v>
      </c>
      <c r="G20" s="247">
        <v>124</v>
      </c>
      <c r="H20" s="98">
        <f aca="true" t="shared" si="0" ref="H20:H35">IF(G20="",0,$G$18*(1.01-(LOG(G20)/LOG($G$19))))</f>
        <v>12.880595359528959</v>
      </c>
      <c r="I20" s="290">
        <v>203</v>
      </c>
      <c r="J20" s="98">
        <f aca="true" t="shared" si="1" ref="J20:J35">IF(I20="",0,$I$18*(1.01-(LOG(I20)/LOG($I$19))))</f>
        <v>2.9144837935650143</v>
      </c>
      <c r="K20" s="249">
        <v>138</v>
      </c>
      <c r="L20" s="98">
        <f aca="true" t="shared" si="2" ref="L20:L27">IF(K20="",0,$K$18*(1.01-(LOG(K20)/LOG($K$19))))</f>
        <v>4.723084034196657</v>
      </c>
      <c r="M20" s="141"/>
      <c r="N20" s="98">
        <f>IF(M20="",0,$M$18*(1.01-(LOG(M20)/LOG($M$19))))</f>
        <v>0</v>
      </c>
      <c r="O20" s="88">
        <v>5</v>
      </c>
      <c r="P20" s="98">
        <f>IF(O20="",0,$O$18*(1.01-(LOG(O20)/LOG($O$19))))</f>
        <v>12.173768464099304</v>
      </c>
      <c r="Q20" s="82"/>
      <c r="R20" s="96">
        <f>IF(Q20="",0,$Q$18*(1.01-(LOG(Q20)/LOG($Q$19))))</f>
        <v>0</v>
      </c>
      <c r="S20" s="82"/>
      <c r="T20" s="96">
        <f>IF(S20="",0,$S$18*(1.01-(LOG(S20)/LOG($S$19))))</f>
        <v>0</v>
      </c>
      <c r="U20" s="127">
        <f aca="true" t="shared" si="3" ref="U20:U35">F20+H20+J20+N20+L20+P20+R20+T20</f>
        <v>59.71700427936658</v>
      </c>
    </row>
    <row r="21" spans="1:21" s="42" customFormat="1" ht="21.75" customHeight="1">
      <c r="A21" s="294">
        <v>2</v>
      </c>
      <c r="B21" s="139" t="s">
        <v>23</v>
      </c>
      <c r="C21" s="114" t="s">
        <v>47</v>
      </c>
      <c r="D21" s="130"/>
      <c r="E21" s="62">
        <v>152</v>
      </c>
      <c r="F21" s="102">
        <f aca="true" t="shared" si="4" ref="F21:F35">IF(E21="",0,$E$18*(1.01-(LOG(E21)/LOG($E$19))))</f>
        <v>21.492359546821064</v>
      </c>
      <c r="G21" s="147">
        <v>199</v>
      </c>
      <c r="H21" s="104">
        <f t="shared" si="0"/>
        <v>4.1539825682302585</v>
      </c>
      <c r="I21" s="191">
        <v>175</v>
      </c>
      <c r="J21" s="104">
        <f t="shared" si="1"/>
        <v>5.592351661315315</v>
      </c>
      <c r="K21" s="192">
        <v>120</v>
      </c>
      <c r="L21" s="104">
        <f t="shared" si="2"/>
        <v>6.961228246569908</v>
      </c>
      <c r="M21" s="106"/>
      <c r="N21" s="104">
        <f>IF(M21="",0,$M$18*(1.01-(LOG(M21)/LOG($M$19))))</f>
        <v>0</v>
      </c>
      <c r="O21" s="67">
        <v>6</v>
      </c>
      <c r="P21" s="104">
        <f>IF(O21="",0,$O$18*(1.01-(LOG(O21)/LOG($O$19))))</f>
        <v>9.708482973877965</v>
      </c>
      <c r="Q21" s="63"/>
      <c r="R21" s="102">
        <f>IF(Q21="",0,$Q$18*(1.01-(LOG(Q21)/LOG($Q$19))))</f>
        <v>0</v>
      </c>
      <c r="S21" s="63"/>
      <c r="T21" s="102">
        <f aca="true" t="shared" si="5" ref="T21:T35">IF(S21="",0,$S$18*(1.01-(LOG(S21)/LOG($S$19))))</f>
        <v>0</v>
      </c>
      <c r="U21" s="131">
        <f t="shared" si="3"/>
        <v>47.90840499681451</v>
      </c>
    </row>
    <row r="22" spans="1:21" s="42" customFormat="1" ht="21.75" customHeight="1">
      <c r="A22" s="295">
        <v>3</v>
      </c>
      <c r="B22" s="139" t="s">
        <v>24</v>
      </c>
      <c r="C22" s="114" t="s">
        <v>47</v>
      </c>
      <c r="D22" s="130"/>
      <c r="E22" s="62">
        <v>134</v>
      </c>
      <c r="F22" s="102">
        <f t="shared" si="4"/>
        <v>24.44236060425951</v>
      </c>
      <c r="G22" s="147">
        <v>219</v>
      </c>
      <c r="H22" s="104">
        <f t="shared" si="0"/>
        <v>2.387218074419275</v>
      </c>
      <c r="I22" s="191">
        <v>164</v>
      </c>
      <c r="J22" s="104">
        <f t="shared" si="1"/>
        <v>6.763662539183537</v>
      </c>
      <c r="K22" s="192">
        <v>161</v>
      </c>
      <c r="L22" s="104">
        <f t="shared" si="2"/>
        <v>2.2545189439757793</v>
      </c>
      <c r="M22" s="106"/>
      <c r="N22" s="104">
        <f aca="true" t="shared" si="6" ref="N22:N35">IF(M22="",0,$M$18*(1.01-(LOG(M22)/LOG($M$19))))</f>
        <v>0</v>
      </c>
      <c r="O22" s="67">
        <v>12</v>
      </c>
      <c r="P22" s="104">
        <f aca="true" t="shared" si="7" ref="P22:P29">IF(O22="",0,$O$18*(1.01-(LOG(O22)/LOG($O$19))))</f>
        <v>0.3360000000000003</v>
      </c>
      <c r="Q22" s="63"/>
      <c r="R22" s="102">
        <f>IF(Q22="",0,$Q$18*(1.01-(LOG(Q22)/LOG($Q$19))))</f>
        <v>0</v>
      </c>
      <c r="S22" s="63"/>
      <c r="T22" s="102">
        <f t="shared" si="5"/>
        <v>0</v>
      </c>
      <c r="U22" s="131">
        <f t="shared" si="3"/>
        <v>36.1837601618381</v>
      </c>
    </row>
    <row r="23" spans="1:21" s="42" customFormat="1" ht="21.75" customHeight="1">
      <c r="A23" s="294">
        <v>4</v>
      </c>
      <c r="B23" s="139" t="s">
        <v>171</v>
      </c>
      <c r="C23" s="114" t="s">
        <v>17</v>
      </c>
      <c r="D23" s="130"/>
      <c r="E23" s="62"/>
      <c r="F23" s="102">
        <f t="shared" si="4"/>
        <v>0</v>
      </c>
      <c r="G23" s="147"/>
      <c r="H23" s="104">
        <f t="shared" si="0"/>
        <v>0</v>
      </c>
      <c r="I23" s="191"/>
      <c r="J23" s="104">
        <f t="shared" si="1"/>
        <v>0</v>
      </c>
      <c r="K23" s="192"/>
      <c r="L23" s="104">
        <f t="shared" si="2"/>
        <v>0</v>
      </c>
      <c r="M23" s="106"/>
      <c r="N23" s="104">
        <f t="shared" si="6"/>
        <v>0</v>
      </c>
      <c r="O23" s="67">
        <v>7</v>
      </c>
      <c r="P23" s="104">
        <f t="shared" si="7"/>
        <v>7.624113791382614</v>
      </c>
      <c r="Q23" s="63"/>
      <c r="R23" s="102">
        <f>IF(Q23="",0,$Q$18*(1.01-(LOG(Q23)/LOG($Q$19))))</f>
        <v>0</v>
      </c>
      <c r="S23" s="63"/>
      <c r="T23" s="102">
        <f t="shared" si="5"/>
        <v>0</v>
      </c>
      <c r="U23" s="131">
        <f t="shared" si="3"/>
        <v>7.624113791382614</v>
      </c>
    </row>
    <row r="24" spans="1:21" s="42" customFormat="1" ht="21.75" customHeight="1">
      <c r="A24" s="295">
        <v>5</v>
      </c>
      <c r="B24" s="139" t="s">
        <v>172</v>
      </c>
      <c r="C24" s="114" t="s">
        <v>74</v>
      </c>
      <c r="D24" s="130"/>
      <c r="E24" s="62"/>
      <c r="F24" s="102">
        <f t="shared" si="4"/>
        <v>0</v>
      </c>
      <c r="G24" s="147"/>
      <c r="H24" s="104">
        <f t="shared" si="0"/>
        <v>0</v>
      </c>
      <c r="I24" s="191"/>
      <c r="J24" s="104">
        <f t="shared" si="1"/>
        <v>0</v>
      </c>
      <c r="K24" s="192"/>
      <c r="L24" s="104">
        <f t="shared" si="2"/>
        <v>0</v>
      </c>
      <c r="M24" s="106"/>
      <c r="N24" s="104">
        <f t="shared" si="6"/>
        <v>0</v>
      </c>
      <c r="O24" s="67">
        <v>8</v>
      </c>
      <c r="P24" s="104">
        <f t="shared" si="7"/>
        <v>5.818551078366117</v>
      </c>
      <c r="Q24" s="63"/>
      <c r="R24" s="102">
        <f>IF(Q24="",0,$Q$18*(1.01-(LOG(Q24)/LOG($Q$19))))</f>
        <v>0</v>
      </c>
      <c r="S24" s="63"/>
      <c r="T24" s="102">
        <f t="shared" si="5"/>
        <v>0</v>
      </c>
      <c r="U24" s="131">
        <f t="shared" si="3"/>
        <v>5.818551078366117</v>
      </c>
    </row>
    <row r="25" spans="1:21" s="42" customFormat="1" ht="21.75" customHeight="1">
      <c r="A25" s="294">
        <v>6</v>
      </c>
      <c r="B25" s="139" t="s">
        <v>176</v>
      </c>
      <c r="C25" s="114" t="s">
        <v>16</v>
      </c>
      <c r="D25" s="133"/>
      <c r="E25" s="63">
        <v>348</v>
      </c>
      <c r="F25" s="102">
        <f t="shared" si="4"/>
        <v>2.105365903978976</v>
      </c>
      <c r="G25" s="147"/>
      <c r="H25" s="104">
        <f t="shared" si="0"/>
        <v>0</v>
      </c>
      <c r="I25" s="191">
        <v>209</v>
      </c>
      <c r="J25" s="104">
        <f t="shared" si="1"/>
        <v>2.388936943991269</v>
      </c>
      <c r="K25" s="192"/>
      <c r="L25" s="104">
        <f t="shared" si="2"/>
        <v>0</v>
      </c>
      <c r="M25" s="106"/>
      <c r="N25" s="104">
        <f t="shared" si="6"/>
        <v>0</v>
      </c>
      <c r="O25" s="67"/>
      <c r="P25" s="104">
        <f>IF(O25="",0,$O$18*(1.01-(LOG(O25)/LOG($O$19))))</f>
        <v>0</v>
      </c>
      <c r="Q25" s="63"/>
      <c r="R25" s="102">
        <f>IF(Q25="",0,$Q$18*(1.01-(LOG(Q25)/LOG($Q$19))))</f>
        <v>0</v>
      </c>
      <c r="S25" s="63"/>
      <c r="T25" s="102">
        <f t="shared" si="5"/>
        <v>0</v>
      </c>
      <c r="U25" s="131">
        <f t="shared" si="3"/>
        <v>4.4943028479702445</v>
      </c>
    </row>
    <row r="26" spans="1:21" s="42" customFormat="1" ht="21.75" customHeight="1">
      <c r="A26" s="295">
        <v>7</v>
      </c>
      <c r="B26" s="139" t="s">
        <v>173</v>
      </c>
      <c r="C26" s="114" t="s">
        <v>170</v>
      </c>
      <c r="D26" s="130"/>
      <c r="E26" s="62"/>
      <c r="F26" s="102">
        <f t="shared" si="4"/>
        <v>0</v>
      </c>
      <c r="G26" s="147"/>
      <c r="H26" s="104">
        <f t="shared" si="0"/>
        <v>0</v>
      </c>
      <c r="I26" s="191"/>
      <c r="J26" s="104">
        <f t="shared" si="1"/>
        <v>0</v>
      </c>
      <c r="K26" s="192"/>
      <c r="L26" s="104">
        <f t="shared" si="2"/>
        <v>0</v>
      </c>
      <c r="M26" s="106"/>
      <c r="N26" s="104">
        <f t="shared" si="6"/>
        <v>0</v>
      </c>
      <c r="O26" s="67">
        <v>9</v>
      </c>
      <c r="P26" s="104">
        <f t="shared" si="7"/>
        <v>4.225931895511855</v>
      </c>
      <c r="Q26" s="63"/>
      <c r="R26" s="102">
        <f>IF(Q26="",0,$Q$18*(1.01-(LOG(Q26)/LOG($Q$19))))</f>
        <v>0</v>
      </c>
      <c r="S26" s="63"/>
      <c r="T26" s="102">
        <f t="shared" si="5"/>
        <v>0</v>
      </c>
      <c r="U26" s="131">
        <f t="shared" si="3"/>
        <v>4.225931895511855</v>
      </c>
    </row>
    <row r="27" spans="1:21" s="42" customFormat="1" ht="21.75" customHeight="1">
      <c r="A27" s="294">
        <v>8</v>
      </c>
      <c r="B27" s="139" t="s">
        <v>177</v>
      </c>
      <c r="C27" s="114" t="s">
        <v>22</v>
      </c>
      <c r="D27" s="130"/>
      <c r="E27" s="62">
        <v>326</v>
      </c>
      <c r="F27" s="102">
        <f t="shared" si="4"/>
        <v>3.633841050665621</v>
      </c>
      <c r="G27" s="147"/>
      <c r="H27" s="104">
        <f t="shared" si="0"/>
        <v>0</v>
      </c>
      <c r="I27" s="191"/>
      <c r="J27" s="104">
        <f t="shared" si="1"/>
        <v>0</v>
      </c>
      <c r="K27" s="192"/>
      <c r="L27" s="104">
        <f t="shared" si="2"/>
        <v>0</v>
      </c>
      <c r="M27" s="106"/>
      <c r="N27" s="104">
        <f t="shared" si="6"/>
        <v>0</v>
      </c>
      <c r="O27" s="67"/>
      <c r="P27" s="104">
        <f>IF(O27="",0,$O$18*(1.01-(LOG(O27)/LOG($O$19))))</f>
        <v>0</v>
      </c>
      <c r="Q27" s="63"/>
      <c r="R27" s="102">
        <f>IF(Q27="",0,$Q$18*(1.01-(LOG(Q27)/LOG($Q$19))))</f>
        <v>0</v>
      </c>
      <c r="S27" s="63"/>
      <c r="T27" s="102">
        <f t="shared" si="5"/>
        <v>0</v>
      </c>
      <c r="U27" s="131">
        <f t="shared" si="3"/>
        <v>3.633841050665621</v>
      </c>
    </row>
    <row r="28" spans="1:21" s="42" customFormat="1" ht="21.75" customHeight="1">
      <c r="A28" s="295">
        <v>9</v>
      </c>
      <c r="B28" s="139" t="s">
        <v>174</v>
      </c>
      <c r="C28" s="114" t="s">
        <v>170</v>
      </c>
      <c r="D28" s="133"/>
      <c r="E28" s="62"/>
      <c r="F28" s="102">
        <f t="shared" si="4"/>
        <v>0</v>
      </c>
      <c r="G28" s="147"/>
      <c r="H28" s="104">
        <f t="shared" si="0"/>
        <v>0</v>
      </c>
      <c r="I28" s="191"/>
      <c r="J28" s="104">
        <f t="shared" si="1"/>
        <v>0</v>
      </c>
      <c r="K28" s="192"/>
      <c r="L28" s="104">
        <f>IF(K28="",0,$K$18*(1.01-(LOG(K28)/LOG($K$19))))</f>
        <v>0</v>
      </c>
      <c r="M28" s="106"/>
      <c r="N28" s="104">
        <f t="shared" si="6"/>
        <v>0</v>
      </c>
      <c r="O28" s="67">
        <v>10</v>
      </c>
      <c r="P28" s="104">
        <f t="shared" si="7"/>
        <v>2.8012854902213427</v>
      </c>
      <c r="Q28" s="63"/>
      <c r="R28" s="102">
        <f>IF(Q28="",0,$Q$18*(1.01-(LOG(Q28)/LOG($Q$19))))</f>
        <v>0</v>
      </c>
      <c r="S28" s="63"/>
      <c r="T28" s="102">
        <f t="shared" si="5"/>
        <v>0</v>
      </c>
      <c r="U28" s="131">
        <f t="shared" si="3"/>
        <v>2.8012854902213427</v>
      </c>
    </row>
    <row r="29" spans="1:21" s="42" customFormat="1" ht="21.75" customHeight="1">
      <c r="A29" s="294">
        <v>10</v>
      </c>
      <c r="B29" s="139" t="s">
        <v>175</v>
      </c>
      <c r="C29" s="114" t="s">
        <v>74</v>
      </c>
      <c r="D29" s="133"/>
      <c r="E29" s="63"/>
      <c r="F29" s="102">
        <f t="shared" si="4"/>
        <v>0</v>
      </c>
      <c r="G29" s="147"/>
      <c r="H29" s="104">
        <f t="shared" si="0"/>
        <v>0</v>
      </c>
      <c r="I29" s="191"/>
      <c r="J29" s="104">
        <f t="shared" si="1"/>
        <v>0</v>
      </c>
      <c r="K29" s="192"/>
      <c r="L29" s="104">
        <f aca="true" t="shared" si="8" ref="L29:L34">IF(K29="",0,$K$18*(1.01-(LOG(K29)/LOG($K$19))))</f>
        <v>0</v>
      </c>
      <c r="M29" s="106"/>
      <c r="N29" s="104">
        <f t="shared" si="6"/>
        <v>0</v>
      </c>
      <c r="O29" s="67">
        <v>11</v>
      </c>
      <c r="P29" s="104">
        <f t="shared" si="7"/>
        <v>1.5125360550268487</v>
      </c>
      <c r="Q29" s="63"/>
      <c r="R29" s="102">
        <f>IF(Q29="",0,$Q$18*(1.01-(LOG(Q29)/LOG($Q$19))))</f>
        <v>0</v>
      </c>
      <c r="S29" s="63"/>
      <c r="T29" s="102">
        <f t="shared" si="5"/>
        <v>0</v>
      </c>
      <c r="U29" s="131">
        <f t="shared" si="3"/>
        <v>1.5125360550268487</v>
      </c>
    </row>
    <row r="30" spans="1:21" s="42" customFormat="1" ht="21.75" customHeight="1">
      <c r="A30" s="295">
        <v>11</v>
      </c>
      <c r="B30" s="139"/>
      <c r="C30" s="114"/>
      <c r="D30" s="133"/>
      <c r="E30" s="63"/>
      <c r="F30" s="102">
        <f t="shared" si="4"/>
        <v>0</v>
      </c>
      <c r="G30" s="147"/>
      <c r="H30" s="104">
        <f t="shared" si="0"/>
        <v>0</v>
      </c>
      <c r="I30" s="191"/>
      <c r="J30" s="104">
        <f t="shared" si="1"/>
        <v>0</v>
      </c>
      <c r="K30" s="192"/>
      <c r="L30" s="104">
        <f t="shared" si="8"/>
        <v>0</v>
      </c>
      <c r="M30" s="106"/>
      <c r="N30" s="104">
        <f t="shared" si="6"/>
        <v>0</v>
      </c>
      <c r="O30" s="67"/>
      <c r="P30" s="104">
        <f aca="true" t="shared" si="9" ref="P30:P35">IF(O30="",0,$O$18*(1.01-(LOG(O30)/LOG($O$19))))</f>
        <v>0</v>
      </c>
      <c r="Q30" s="63"/>
      <c r="R30" s="102">
        <f>IF(Q30="",0,$Q$18*(1.01-(LOG(Q30)/LOG($Q$19))))</f>
        <v>0</v>
      </c>
      <c r="S30" s="63"/>
      <c r="T30" s="102">
        <f t="shared" si="5"/>
        <v>0</v>
      </c>
      <c r="U30" s="131">
        <f t="shared" si="3"/>
        <v>0</v>
      </c>
    </row>
    <row r="31" spans="1:21" s="42" customFormat="1" ht="21.75" customHeight="1">
      <c r="A31" s="294">
        <v>12</v>
      </c>
      <c r="B31" s="139"/>
      <c r="C31" s="114"/>
      <c r="D31" s="133"/>
      <c r="E31" s="63"/>
      <c r="F31" s="102">
        <f t="shared" si="4"/>
        <v>0</v>
      </c>
      <c r="G31" s="147"/>
      <c r="H31" s="104">
        <f t="shared" si="0"/>
        <v>0</v>
      </c>
      <c r="I31" s="191"/>
      <c r="J31" s="104">
        <f t="shared" si="1"/>
        <v>0</v>
      </c>
      <c r="K31" s="192"/>
      <c r="L31" s="104">
        <f t="shared" si="8"/>
        <v>0</v>
      </c>
      <c r="M31" s="106"/>
      <c r="N31" s="104">
        <f t="shared" si="6"/>
        <v>0</v>
      </c>
      <c r="O31" s="67"/>
      <c r="P31" s="104">
        <f t="shared" si="9"/>
        <v>0</v>
      </c>
      <c r="Q31" s="63"/>
      <c r="R31" s="102">
        <f>IF(Q31="",0,$Q$18*(1.01-(LOG(Q31)/LOG($Q$19))))</f>
        <v>0</v>
      </c>
      <c r="S31" s="63"/>
      <c r="T31" s="102">
        <f t="shared" si="5"/>
        <v>0</v>
      </c>
      <c r="U31" s="131">
        <f t="shared" si="3"/>
        <v>0</v>
      </c>
    </row>
    <row r="32" spans="1:21" s="42" customFormat="1" ht="21.75" customHeight="1">
      <c r="A32" s="295">
        <v>13</v>
      </c>
      <c r="B32" s="139"/>
      <c r="C32" s="114"/>
      <c r="D32" s="133"/>
      <c r="E32" s="63"/>
      <c r="F32" s="102">
        <f t="shared" si="4"/>
        <v>0</v>
      </c>
      <c r="G32" s="147"/>
      <c r="H32" s="104">
        <f t="shared" si="0"/>
        <v>0</v>
      </c>
      <c r="I32" s="191"/>
      <c r="J32" s="104">
        <f t="shared" si="1"/>
        <v>0</v>
      </c>
      <c r="K32" s="192"/>
      <c r="L32" s="104">
        <f t="shared" si="8"/>
        <v>0</v>
      </c>
      <c r="M32" s="106"/>
      <c r="N32" s="104">
        <f t="shared" si="6"/>
        <v>0</v>
      </c>
      <c r="O32" s="67"/>
      <c r="P32" s="104">
        <f t="shared" si="9"/>
        <v>0</v>
      </c>
      <c r="Q32" s="63"/>
      <c r="R32" s="102">
        <f>IF(Q32="",0,$Q$18*(1.01-(LOG(Q32)/LOG($Q$19))))</f>
        <v>0</v>
      </c>
      <c r="S32" s="63"/>
      <c r="T32" s="102">
        <f t="shared" si="5"/>
        <v>0</v>
      </c>
      <c r="U32" s="131">
        <f t="shared" si="3"/>
        <v>0</v>
      </c>
    </row>
    <row r="33" spans="1:21" s="42" customFormat="1" ht="21.75" customHeight="1">
      <c r="A33" s="294">
        <v>14</v>
      </c>
      <c r="B33" s="139"/>
      <c r="C33" s="114"/>
      <c r="D33" s="130"/>
      <c r="E33" s="62"/>
      <c r="F33" s="102">
        <f t="shared" si="4"/>
        <v>0</v>
      </c>
      <c r="G33" s="147"/>
      <c r="H33" s="104">
        <f t="shared" si="0"/>
        <v>0</v>
      </c>
      <c r="I33" s="191"/>
      <c r="J33" s="104">
        <f t="shared" si="1"/>
        <v>0</v>
      </c>
      <c r="K33" s="192"/>
      <c r="L33" s="104">
        <f t="shared" si="8"/>
        <v>0</v>
      </c>
      <c r="M33" s="106"/>
      <c r="N33" s="104">
        <f t="shared" si="6"/>
        <v>0</v>
      </c>
      <c r="O33" s="67"/>
      <c r="P33" s="104">
        <f t="shared" si="9"/>
        <v>0</v>
      </c>
      <c r="Q33" s="63"/>
      <c r="R33" s="102">
        <f>IF(Q33="",0,$Q$18*(1.01-(LOG(Q33)/LOG($Q$19))))</f>
        <v>0</v>
      </c>
      <c r="S33" s="63"/>
      <c r="T33" s="102">
        <f t="shared" si="5"/>
        <v>0</v>
      </c>
      <c r="U33" s="131">
        <f t="shared" si="3"/>
        <v>0</v>
      </c>
    </row>
    <row r="34" spans="1:21" s="42" customFormat="1" ht="21.75" customHeight="1">
      <c r="A34" s="295">
        <v>15</v>
      </c>
      <c r="B34" s="139"/>
      <c r="C34" s="114"/>
      <c r="D34" s="130"/>
      <c r="E34" s="62"/>
      <c r="F34" s="102">
        <f t="shared" si="4"/>
        <v>0</v>
      </c>
      <c r="G34" s="147"/>
      <c r="H34" s="104">
        <f t="shared" si="0"/>
        <v>0</v>
      </c>
      <c r="I34" s="191"/>
      <c r="J34" s="104">
        <f t="shared" si="1"/>
        <v>0</v>
      </c>
      <c r="K34" s="192"/>
      <c r="L34" s="104">
        <f t="shared" si="8"/>
        <v>0</v>
      </c>
      <c r="M34" s="106"/>
      <c r="N34" s="104">
        <f t="shared" si="6"/>
        <v>0</v>
      </c>
      <c r="O34" s="67"/>
      <c r="P34" s="104">
        <f t="shared" si="9"/>
        <v>0</v>
      </c>
      <c r="Q34" s="63"/>
      <c r="R34" s="102">
        <f>IF(Q34="",0,$Q$18*(1.01-(LOG(Q34)/LOG($Q$19))))</f>
        <v>0</v>
      </c>
      <c r="S34" s="63"/>
      <c r="T34" s="102">
        <f>IF(S34="",0,$S$18*(1.01-(LOG(S34)/LOG($S$19))))</f>
        <v>0</v>
      </c>
      <c r="U34" s="131">
        <f t="shared" si="3"/>
        <v>0</v>
      </c>
    </row>
    <row r="35" spans="1:21" s="42" customFormat="1" ht="21.75" customHeight="1" thickBot="1">
      <c r="A35" s="296">
        <v>16</v>
      </c>
      <c r="B35" s="250"/>
      <c r="C35" s="157"/>
      <c r="D35" s="136"/>
      <c r="E35" s="68"/>
      <c r="F35" s="111">
        <f t="shared" si="4"/>
        <v>0</v>
      </c>
      <c r="G35" s="150"/>
      <c r="H35" s="110">
        <f t="shared" si="0"/>
        <v>0</v>
      </c>
      <c r="I35" s="258"/>
      <c r="J35" s="110">
        <f t="shared" si="1"/>
        <v>0</v>
      </c>
      <c r="K35" s="193"/>
      <c r="L35" s="110">
        <f>IF(K35="",0,K18*(1.01-(LOG(K35)/LOG($K$19))))</f>
        <v>0</v>
      </c>
      <c r="M35" s="112"/>
      <c r="N35" s="110">
        <f t="shared" si="6"/>
        <v>0</v>
      </c>
      <c r="O35" s="69"/>
      <c r="P35" s="110">
        <f t="shared" si="9"/>
        <v>0</v>
      </c>
      <c r="Q35" s="68"/>
      <c r="R35" s="111">
        <f>IF(Q35="",0,$Q$18*(1.01-(LOG(Q35)/LOG($Q$19))))</f>
        <v>0</v>
      </c>
      <c r="S35" s="68"/>
      <c r="T35" s="111">
        <f t="shared" si="5"/>
        <v>0</v>
      </c>
      <c r="U35" s="137">
        <f t="shared" si="3"/>
        <v>0</v>
      </c>
    </row>
    <row r="36" spans="1:21" s="35" customFormat="1" ht="13.5" customHeight="1" thickTop="1">
      <c r="A36" s="29"/>
      <c r="B36" s="60"/>
      <c r="C36" s="30"/>
      <c r="D36" s="3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/>
      <c r="P36" s="33"/>
      <c r="Q36" s="32"/>
      <c r="R36" s="33"/>
      <c r="S36" s="34"/>
      <c r="T36" s="34"/>
      <c r="U36" s="34"/>
    </row>
    <row r="37" spans="3:5" ht="15.75">
      <c r="C37" s="37"/>
      <c r="D37" s="38"/>
      <c r="E37" s="39"/>
    </row>
    <row r="38" spans="3:5" ht="15.75">
      <c r="C38" s="37"/>
      <c r="D38" s="38"/>
      <c r="E38" s="39"/>
    </row>
    <row r="39" spans="3:5" ht="15.75">
      <c r="C39" s="37"/>
      <c r="D39" s="38"/>
      <c r="E39" s="39"/>
    </row>
    <row r="40" spans="3:5" ht="15.75">
      <c r="C40" s="37"/>
      <c r="D40" s="38"/>
      <c r="E40" s="39"/>
    </row>
    <row r="41" spans="3:5" ht="15.75">
      <c r="C41" s="37"/>
      <c r="D41" s="38"/>
      <c r="E41" s="39"/>
    </row>
    <row r="42" spans="3:5" ht="15.75">
      <c r="C42" s="37"/>
      <c r="D42" s="38"/>
      <c r="E42" s="39"/>
    </row>
    <row r="43" spans="3:5" ht="15.75">
      <c r="C43" s="37"/>
      <c r="D43" s="38"/>
      <c r="E43" s="39"/>
    </row>
    <row r="44" spans="3:5" ht="15.75">
      <c r="C44" s="37"/>
      <c r="D44" s="38"/>
      <c r="E44" s="39"/>
    </row>
    <row r="45" spans="3:5" ht="15.75">
      <c r="C45" s="37"/>
      <c r="D45" s="38"/>
      <c r="E45" s="39"/>
    </row>
    <row r="46" spans="3:5" ht="15.75">
      <c r="C46" s="37"/>
      <c r="D46" s="38"/>
      <c r="E46" s="39"/>
    </row>
    <row r="47" spans="3:5" ht="15.75">
      <c r="C47" s="37"/>
      <c r="D47" s="38"/>
      <c r="E47" s="39"/>
    </row>
    <row r="48" spans="3:5" ht="15.75">
      <c r="C48" s="37"/>
      <c r="D48" s="38"/>
      <c r="E48" s="39"/>
    </row>
    <row r="49" spans="3:5" ht="15.75">
      <c r="C49" s="37"/>
      <c r="D49" s="38"/>
      <c r="E49" s="39"/>
    </row>
    <row r="50" spans="3:5" ht="15.75">
      <c r="C50" s="37"/>
      <c r="D50" s="38"/>
      <c r="E50" s="39"/>
    </row>
    <row r="51" spans="3:5" ht="15.75">
      <c r="C51" s="37"/>
      <c r="D51" s="38"/>
      <c r="E51" s="39"/>
    </row>
    <row r="52" spans="3:5" ht="15.75">
      <c r="C52" s="37"/>
      <c r="D52" s="38"/>
      <c r="E52" s="39"/>
    </row>
    <row r="53" spans="3:5" ht="15.75">
      <c r="C53" s="37"/>
      <c r="D53" s="38"/>
      <c r="E53" s="39"/>
    </row>
    <row r="54" spans="3:5" ht="15.75">
      <c r="C54" s="37"/>
      <c r="D54" s="38"/>
      <c r="E54" s="39"/>
    </row>
    <row r="55" spans="3:5" ht="15.75">
      <c r="C55" s="37"/>
      <c r="D55" s="38"/>
      <c r="E55" s="39"/>
    </row>
    <row r="56" spans="3:5" ht="15.75">
      <c r="C56" s="37"/>
      <c r="D56" s="38"/>
      <c r="E56" s="39"/>
    </row>
    <row r="57" spans="3:5" ht="15.75">
      <c r="C57" s="37"/>
      <c r="D57" s="38"/>
      <c r="E57" s="39"/>
    </row>
    <row r="58" spans="3:5" ht="15.75">
      <c r="C58" s="37"/>
      <c r="D58" s="38"/>
      <c r="E58" s="39"/>
    </row>
    <row r="59" spans="3:5" ht="15.75">
      <c r="C59" s="37"/>
      <c r="D59" s="38"/>
      <c r="E59" s="39"/>
    </row>
    <row r="60" spans="3:5" ht="15.75">
      <c r="C60" s="37"/>
      <c r="D60" s="38"/>
      <c r="E60" s="39"/>
    </row>
    <row r="61" spans="3:5" ht="15.75">
      <c r="C61" s="37"/>
      <c r="D61" s="38"/>
      <c r="E61" s="39"/>
    </row>
    <row r="62" spans="3:5" ht="15.75">
      <c r="C62" s="37"/>
      <c r="D62" s="38"/>
      <c r="E62" s="39"/>
    </row>
    <row r="63" spans="3:5" ht="15.75">
      <c r="C63" s="37"/>
      <c r="D63" s="38"/>
      <c r="E63" s="39"/>
    </row>
    <row r="64" spans="3:5" ht="15.75">
      <c r="C64" s="37"/>
      <c r="D64" s="38"/>
      <c r="E64" s="39"/>
    </row>
    <row r="65" spans="3:5" ht="15.75">
      <c r="C65" s="37"/>
      <c r="D65" s="38"/>
      <c r="E65" s="39"/>
    </row>
    <row r="66" spans="3:5" ht="15.75">
      <c r="C66" s="37"/>
      <c r="D66" s="38"/>
      <c r="E66" s="39"/>
    </row>
    <row r="67" spans="3:5" ht="15.75">
      <c r="C67" s="37"/>
      <c r="D67" s="38"/>
      <c r="E67" s="39"/>
    </row>
    <row r="68" spans="3:5" ht="15.75">
      <c r="C68" s="37"/>
      <c r="D68" s="38"/>
      <c r="E68" s="39"/>
    </row>
    <row r="69" spans="3:5" ht="15.75">
      <c r="C69" s="37"/>
      <c r="D69" s="38"/>
      <c r="E69" s="39"/>
    </row>
    <row r="70" spans="3:5" ht="15.75">
      <c r="C70" s="37"/>
      <c r="D70" s="38"/>
      <c r="E70" s="39"/>
    </row>
    <row r="71" spans="3:5" ht="15.75">
      <c r="C71" s="37"/>
      <c r="D71" s="38"/>
      <c r="E71" s="39"/>
    </row>
    <row r="72" spans="3:5" ht="15.75">
      <c r="C72" s="37"/>
      <c r="D72" s="38"/>
      <c r="E72" s="39"/>
    </row>
    <row r="73" spans="3:5" ht="15.75">
      <c r="C73" s="37"/>
      <c r="D73" s="38"/>
      <c r="E73" s="39"/>
    </row>
    <row r="74" spans="3:5" ht="15.75">
      <c r="C74" s="37"/>
      <c r="D74" s="38"/>
      <c r="E74" s="39"/>
    </row>
    <row r="75" spans="3:5" ht="15.75">
      <c r="C75" s="37"/>
      <c r="D75" s="38"/>
      <c r="E75" s="39"/>
    </row>
    <row r="76" spans="3:5" ht="15.75">
      <c r="C76" s="37"/>
      <c r="D76" s="38"/>
      <c r="E76" s="39"/>
    </row>
    <row r="77" spans="3:5" ht="15.75">
      <c r="C77" s="37"/>
      <c r="D77" s="38"/>
      <c r="E77" s="39"/>
    </row>
    <row r="78" spans="3:5" ht="15.75">
      <c r="C78" s="37"/>
      <c r="D78" s="38"/>
      <c r="E78" s="39"/>
    </row>
    <row r="79" spans="3:5" ht="15.75">
      <c r="C79" s="37"/>
      <c r="D79" s="38"/>
      <c r="E79" s="39"/>
    </row>
    <row r="80" spans="3:5" ht="15.75">
      <c r="C80" s="37"/>
      <c r="D80" s="38"/>
      <c r="E80" s="39"/>
    </row>
    <row r="81" spans="3:5" ht="15.75">
      <c r="C81" s="37"/>
      <c r="D81" s="38"/>
      <c r="E81" s="39"/>
    </row>
    <row r="82" spans="3:5" ht="15.75">
      <c r="C82" s="37"/>
      <c r="D82" s="38"/>
      <c r="E82" s="39"/>
    </row>
    <row r="83" spans="3:5" ht="15.75">
      <c r="C83" s="37"/>
      <c r="D83" s="38"/>
      <c r="E83" s="39"/>
    </row>
    <row r="84" spans="3:5" ht="15.75">
      <c r="C84" s="37"/>
      <c r="D84" s="38"/>
      <c r="E84" s="39"/>
    </row>
    <row r="85" spans="3:5" ht="15.75">
      <c r="C85" s="37"/>
      <c r="D85" s="38"/>
      <c r="E85" s="39"/>
    </row>
    <row r="86" spans="3:5" ht="15.75">
      <c r="C86" s="37"/>
      <c r="D86" s="38"/>
      <c r="E86" s="39"/>
    </row>
    <row r="87" spans="3:5" ht="15.75">
      <c r="C87" s="37"/>
      <c r="D87" s="38"/>
      <c r="E87" s="39"/>
    </row>
    <row r="88" spans="3:5" ht="15.75">
      <c r="C88" s="37"/>
      <c r="D88" s="38"/>
      <c r="E88" s="39"/>
    </row>
    <row r="89" spans="3:5" ht="15.75">
      <c r="C89" s="37"/>
      <c r="D89" s="38"/>
      <c r="E89" s="39"/>
    </row>
    <row r="90" spans="3:5" ht="15.75">
      <c r="C90" s="37"/>
      <c r="D90" s="38"/>
      <c r="E90" s="39"/>
    </row>
    <row r="91" spans="3:5" ht="15.75">
      <c r="C91" s="37"/>
      <c r="D91" s="38"/>
      <c r="E91" s="39"/>
    </row>
    <row r="92" spans="3:5" ht="15.75">
      <c r="C92" s="37"/>
      <c r="D92" s="38"/>
      <c r="E92" s="39"/>
    </row>
    <row r="93" spans="3:5" ht="15.75">
      <c r="C93" s="37"/>
      <c r="D93" s="38"/>
      <c r="E93" s="39"/>
    </row>
    <row r="94" spans="3:5" ht="15.75">
      <c r="C94" s="37"/>
      <c r="D94" s="38"/>
      <c r="E94" s="39"/>
    </row>
    <row r="95" spans="3:5" ht="15.75">
      <c r="C95" s="37"/>
      <c r="D95" s="38"/>
      <c r="E95" s="39"/>
    </row>
    <row r="96" spans="3:5" ht="15.75">
      <c r="C96" s="37"/>
      <c r="D96" s="38"/>
      <c r="E96" s="39"/>
    </row>
    <row r="97" spans="3:5" ht="15.75">
      <c r="C97" s="37"/>
      <c r="D97" s="38"/>
      <c r="E97" s="39"/>
    </row>
    <row r="98" spans="3:5" ht="15.75">
      <c r="C98" s="37"/>
      <c r="D98" s="38"/>
      <c r="E98" s="39"/>
    </row>
    <row r="99" spans="3:5" ht="15.75">
      <c r="C99" s="37"/>
      <c r="D99" s="38"/>
      <c r="E99" s="39"/>
    </row>
    <row r="100" spans="3:5" ht="15.75">
      <c r="C100" s="37"/>
      <c r="D100" s="38"/>
      <c r="E100" s="39"/>
    </row>
    <row r="101" spans="3:5" ht="15.75">
      <c r="C101" s="37"/>
      <c r="D101" s="38"/>
      <c r="E101" s="39"/>
    </row>
    <row r="102" spans="3:5" ht="15.75">
      <c r="C102" s="37"/>
      <c r="D102" s="38"/>
      <c r="E102" s="39"/>
    </row>
    <row r="103" spans="3:5" ht="15.75">
      <c r="C103" s="37"/>
      <c r="D103" s="38"/>
      <c r="E103" s="39"/>
    </row>
    <row r="104" spans="3:5" ht="15.75">
      <c r="C104" s="37"/>
      <c r="D104" s="38"/>
      <c r="E104" s="39"/>
    </row>
    <row r="105" spans="3:5" ht="15.75">
      <c r="C105" s="37"/>
      <c r="D105" s="38"/>
      <c r="E105" s="39"/>
    </row>
    <row r="106" spans="3:5" ht="15.75">
      <c r="C106" s="37"/>
      <c r="D106" s="38"/>
      <c r="E106" s="39"/>
    </row>
    <row r="107" spans="3:5" ht="15.75">
      <c r="C107" s="37"/>
      <c r="D107" s="38"/>
      <c r="E107" s="39"/>
    </row>
    <row r="108" spans="3:5" ht="15.75">
      <c r="C108" s="37"/>
      <c r="D108" s="38"/>
      <c r="E108" s="39"/>
    </row>
  </sheetData>
  <sheetProtection/>
  <mergeCells count="46">
    <mergeCell ref="B13:B14"/>
    <mergeCell ref="B15:B16"/>
    <mergeCell ref="E16:F16"/>
    <mergeCell ref="E1:F15"/>
    <mergeCell ref="Q16:R16"/>
    <mergeCell ref="S16:T16"/>
    <mergeCell ref="I1:J15"/>
    <mergeCell ref="Q1:R15"/>
    <mergeCell ref="S1:T15"/>
    <mergeCell ref="O16:P16"/>
    <mergeCell ref="K1:L15"/>
    <mergeCell ref="K16:L16"/>
    <mergeCell ref="O1:P15"/>
    <mergeCell ref="Q17:R17"/>
    <mergeCell ref="S17:T17"/>
    <mergeCell ref="Q19:R19"/>
    <mergeCell ref="Q18:R18"/>
    <mergeCell ref="S18:T18"/>
    <mergeCell ref="S19:T19"/>
    <mergeCell ref="K19:L19"/>
    <mergeCell ref="G16:H16"/>
    <mergeCell ref="G17:H17"/>
    <mergeCell ref="G18:H18"/>
    <mergeCell ref="I16:J16"/>
    <mergeCell ref="I17:J17"/>
    <mergeCell ref="I18:J18"/>
    <mergeCell ref="E19:F19"/>
    <mergeCell ref="B17:B18"/>
    <mergeCell ref="E17:F17"/>
    <mergeCell ref="E18:F18"/>
    <mergeCell ref="O19:P19"/>
    <mergeCell ref="O18:P18"/>
    <mergeCell ref="C17:D17"/>
    <mergeCell ref="C18:D18"/>
    <mergeCell ref="C19:D19"/>
    <mergeCell ref="O17:P17"/>
    <mergeCell ref="G19:H19"/>
    <mergeCell ref="M1:N15"/>
    <mergeCell ref="M16:N16"/>
    <mergeCell ref="M17:N17"/>
    <mergeCell ref="M18:N18"/>
    <mergeCell ref="M19:N19"/>
    <mergeCell ref="I19:J19"/>
    <mergeCell ref="K17:L17"/>
    <mergeCell ref="K18:L18"/>
    <mergeCell ref="G1:H15"/>
  </mergeCells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U107"/>
  <sheetViews>
    <sheetView showGridLines="0" zoomScale="75" zoomScaleNormal="75" zoomScalePageLayoutView="0" workbookViewId="0" topLeftCell="A7">
      <selection activeCell="R34" sqref="R34"/>
    </sheetView>
  </sheetViews>
  <sheetFormatPr defaultColWidth="10.28125" defaultRowHeight="15"/>
  <cols>
    <col min="1" max="1" width="7.00390625" style="36" customWidth="1"/>
    <col min="2" max="2" width="31.7109375" style="36" customWidth="1"/>
    <col min="3" max="3" width="24.421875" style="36" customWidth="1"/>
    <col min="4" max="4" width="7.28125" style="36" customWidth="1"/>
    <col min="5" max="5" width="8.8515625" style="40" customWidth="1"/>
    <col min="6" max="20" width="8.8515625" style="36" customWidth="1"/>
    <col min="21" max="21" width="11.7109375" style="36" customWidth="1"/>
    <col min="22" max="16384" width="10.28125" style="36" customWidth="1"/>
  </cols>
  <sheetData>
    <row r="1" spans="3:21" s="28" customFormat="1" ht="11.25" customHeight="1">
      <c r="C1" s="1"/>
      <c r="D1" s="1"/>
      <c r="E1" s="388" t="s">
        <v>39</v>
      </c>
      <c r="F1" s="388"/>
      <c r="G1" s="382" t="s">
        <v>58</v>
      </c>
      <c r="H1" s="382"/>
      <c r="I1" s="382" t="s">
        <v>179</v>
      </c>
      <c r="J1" s="382"/>
      <c r="K1" s="382" t="s">
        <v>180</v>
      </c>
      <c r="L1" s="382"/>
      <c r="M1" s="418" t="s">
        <v>181</v>
      </c>
      <c r="N1" s="419"/>
      <c r="O1" s="409" t="s">
        <v>129</v>
      </c>
      <c r="P1" s="409"/>
      <c r="Q1" s="365"/>
      <c r="R1" s="365"/>
      <c r="S1" s="422" t="s">
        <v>182</v>
      </c>
      <c r="T1" s="422"/>
      <c r="U1" s="61"/>
    </row>
    <row r="2" spans="3:21" s="28" customFormat="1" ht="15">
      <c r="C2" s="1"/>
      <c r="D2" s="1"/>
      <c r="E2" s="388"/>
      <c r="F2" s="388"/>
      <c r="G2" s="382"/>
      <c r="H2" s="382"/>
      <c r="I2" s="382"/>
      <c r="J2" s="382"/>
      <c r="K2" s="382"/>
      <c r="L2" s="382"/>
      <c r="M2" s="418"/>
      <c r="N2" s="419"/>
      <c r="O2" s="409"/>
      <c r="P2" s="409"/>
      <c r="Q2" s="365"/>
      <c r="R2" s="365"/>
      <c r="S2" s="422"/>
      <c r="T2" s="422"/>
      <c r="U2" s="61"/>
    </row>
    <row r="3" spans="3:21" s="28" customFormat="1" ht="15">
      <c r="C3" s="1"/>
      <c r="D3" s="1"/>
      <c r="E3" s="388"/>
      <c r="F3" s="388"/>
      <c r="G3" s="382"/>
      <c r="H3" s="382"/>
      <c r="I3" s="382"/>
      <c r="J3" s="382"/>
      <c r="K3" s="382"/>
      <c r="L3" s="382"/>
      <c r="M3" s="418"/>
      <c r="N3" s="419"/>
      <c r="O3" s="409"/>
      <c r="P3" s="409"/>
      <c r="Q3" s="365"/>
      <c r="R3" s="365"/>
      <c r="S3" s="422"/>
      <c r="T3" s="422"/>
      <c r="U3" s="61"/>
    </row>
    <row r="4" spans="3:21" s="28" customFormat="1" ht="15">
      <c r="C4" s="1"/>
      <c r="D4" s="1"/>
      <c r="E4" s="388"/>
      <c r="F4" s="388"/>
      <c r="G4" s="382"/>
      <c r="H4" s="382"/>
      <c r="I4" s="382"/>
      <c r="J4" s="382"/>
      <c r="K4" s="382"/>
      <c r="L4" s="382"/>
      <c r="M4" s="418"/>
      <c r="N4" s="419"/>
      <c r="O4" s="409"/>
      <c r="P4" s="409"/>
      <c r="Q4" s="365"/>
      <c r="R4" s="365"/>
      <c r="S4" s="422"/>
      <c r="T4" s="422"/>
      <c r="U4" s="61"/>
    </row>
    <row r="5" spans="3:21" s="28" customFormat="1" ht="15">
      <c r="C5" s="1"/>
      <c r="D5" s="1"/>
      <c r="E5" s="388"/>
      <c r="F5" s="388"/>
      <c r="G5" s="382"/>
      <c r="H5" s="382"/>
      <c r="I5" s="382"/>
      <c r="J5" s="382"/>
      <c r="K5" s="382"/>
      <c r="L5" s="382"/>
      <c r="M5" s="418"/>
      <c r="N5" s="419"/>
      <c r="O5" s="409"/>
      <c r="P5" s="409"/>
      <c r="Q5" s="365"/>
      <c r="R5" s="365"/>
      <c r="S5" s="422"/>
      <c r="T5" s="422"/>
      <c r="U5" s="61"/>
    </row>
    <row r="6" spans="3:21" s="28" customFormat="1" ht="15">
      <c r="C6" s="1"/>
      <c r="D6" s="1"/>
      <c r="E6" s="388"/>
      <c r="F6" s="388"/>
      <c r="G6" s="382"/>
      <c r="H6" s="382"/>
      <c r="I6" s="382"/>
      <c r="J6" s="382"/>
      <c r="K6" s="382"/>
      <c r="L6" s="382"/>
      <c r="M6" s="418"/>
      <c r="N6" s="419"/>
      <c r="O6" s="409"/>
      <c r="P6" s="409"/>
      <c r="Q6" s="365"/>
      <c r="R6" s="365"/>
      <c r="S6" s="422"/>
      <c r="T6" s="422"/>
      <c r="U6" s="61"/>
    </row>
    <row r="7" spans="3:21" s="28" customFormat="1" ht="15">
      <c r="C7" s="1"/>
      <c r="D7" s="1"/>
      <c r="E7" s="388"/>
      <c r="F7" s="388"/>
      <c r="G7" s="382"/>
      <c r="H7" s="382"/>
      <c r="I7" s="382"/>
      <c r="J7" s="382"/>
      <c r="K7" s="382"/>
      <c r="L7" s="382"/>
      <c r="M7" s="418"/>
      <c r="N7" s="419"/>
      <c r="O7" s="409"/>
      <c r="P7" s="409"/>
      <c r="Q7" s="365"/>
      <c r="R7" s="365"/>
      <c r="S7" s="422"/>
      <c r="T7" s="422"/>
      <c r="U7" s="61"/>
    </row>
    <row r="8" spans="3:21" s="28" customFormat="1" ht="15">
      <c r="C8" s="1"/>
      <c r="D8" s="1"/>
      <c r="E8" s="388"/>
      <c r="F8" s="388"/>
      <c r="G8" s="382"/>
      <c r="H8" s="382"/>
      <c r="I8" s="382"/>
      <c r="J8" s="382"/>
      <c r="K8" s="382"/>
      <c r="L8" s="382"/>
      <c r="M8" s="418"/>
      <c r="N8" s="419"/>
      <c r="O8" s="409"/>
      <c r="P8" s="409"/>
      <c r="Q8" s="365"/>
      <c r="R8" s="365"/>
      <c r="S8" s="422"/>
      <c r="T8" s="422"/>
      <c r="U8" s="61"/>
    </row>
    <row r="9" spans="3:21" s="28" customFormat="1" ht="15">
      <c r="C9" s="1"/>
      <c r="D9" s="1"/>
      <c r="E9" s="388"/>
      <c r="F9" s="388"/>
      <c r="G9" s="382"/>
      <c r="H9" s="382"/>
      <c r="I9" s="382"/>
      <c r="J9" s="382"/>
      <c r="K9" s="382"/>
      <c r="L9" s="382"/>
      <c r="M9" s="418"/>
      <c r="N9" s="419"/>
      <c r="O9" s="409"/>
      <c r="P9" s="409"/>
      <c r="Q9" s="365"/>
      <c r="R9" s="365"/>
      <c r="S9" s="422"/>
      <c r="T9" s="422"/>
      <c r="U9" s="61"/>
    </row>
    <row r="10" spans="3:21" s="28" customFormat="1" ht="15">
      <c r="C10" s="1"/>
      <c r="D10" s="1"/>
      <c r="E10" s="388"/>
      <c r="F10" s="388"/>
      <c r="G10" s="382"/>
      <c r="H10" s="382"/>
      <c r="I10" s="382"/>
      <c r="J10" s="382"/>
      <c r="K10" s="382"/>
      <c r="L10" s="382"/>
      <c r="M10" s="418"/>
      <c r="N10" s="419"/>
      <c r="O10" s="409"/>
      <c r="P10" s="409"/>
      <c r="Q10" s="365"/>
      <c r="R10" s="365"/>
      <c r="S10" s="422"/>
      <c r="T10" s="422"/>
      <c r="U10" s="61"/>
    </row>
    <row r="11" spans="3:21" s="28" customFormat="1" ht="15.75">
      <c r="C11" s="1"/>
      <c r="D11" s="1"/>
      <c r="E11" s="388"/>
      <c r="F11" s="388"/>
      <c r="G11" s="382"/>
      <c r="H11" s="382"/>
      <c r="I11" s="382"/>
      <c r="J11" s="382"/>
      <c r="K11" s="382"/>
      <c r="L11" s="382"/>
      <c r="M11" s="418"/>
      <c r="N11" s="419"/>
      <c r="O11" s="409"/>
      <c r="P11" s="409"/>
      <c r="Q11" s="365"/>
      <c r="R11" s="365"/>
      <c r="S11" s="422"/>
      <c r="T11" s="422"/>
      <c r="U11" s="61"/>
    </row>
    <row r="12" spans="3:21" s="28" customFormat="1" ht="15.75">
      <c r="C12" s="11"/>
      <c r="D12" s="1"/>
      <c r="E12" s="388"/>
      <c r="F12" s="388"/>
      <c r="G12" s="382"/>
      <c r="H12" s="382"/>
      <c r="I12" s="382"/>
      <c r="J12" s="382"/>
      <c r="K12" s="382"/>
      <c r="L12" s="382"/>
      <c r="M12" s="418"/>
      <c r="N12" s="419"/>
      <c r="O12" s="409"/>
      <c r="P12" s="409"/>
      <c r="Q12" s="365"/>
      <c r="R12" s="365"/>
      <c r="S12" s="422"/>
      <c r="T12" s="422"/>
      <c r="U12" s="61"/>
    </row>
    <row r="13" spans="2:21" s="28" customFormat="1" ht="15.75">
      <c r="B13" s="412" t="s">
        <v>10</v>
      </c>
      <c r="C13" s="11"/>
      <c r="D13" s="1"/>
      <c r="E13" s="388"/>
      <c r="F13" s="388"/>
      <c r="G13" s="382"/>
      <c r="H13" s="382"/>
      <c r="I13" s="382"/>
      <c r="J13" s="382"/>
      <c r="K13" s="382"/>
      <c r="L13" s="382"/>
      <c r="M13" s="418"/>
      <c r="N13" s="419"/>
      <c r="O13" s="409"/>
      <c r="P13" s="409"/>
      <c r="Q13" s="365"/>
      <c r="R13" s="365"/>
      <c r="S13" s="422"/>
      <c r="T13" s="422"/>
      <c r="U13" s="61"/>
    </row>
    <row r="14" spans="2:21" s="28" customFormat="1" ht="15.75">
      <c r="B14" s="413"/>
      <c r="C14" s="70"/>
      <c r="D14" s="1"/>
      <c r="E14" s="388"/>
      <c r="F14" s="388"/>
      <c r="G14" s="382"/>
      <c r="H14" s="382"/>
      <c r="I14" s="382"/>
      <c r="J14" s="382"/>
      <c r="K14" s="382"/>
      <c r="L14" s="382"/>
      <c r="M14" s="418"/>
      <c r="N14" s="419"/>
      <c r="O14" s="409"/>
      <c r="P14" s="409"/>
      <c r="Q14" s="365"/>
      <c r="R14" s="365"/>
      <c r="S14" s="422"/>
      <c r="T14" s="422"/>
      <c r="U14" s="61"/>
    </row>
    <row r="15" spans="2:21" s="79" customFormat="1" ht="16.5" thickBot="1">
      <c r="B15" s="414" t="s">
        <v>7</v>
      </c>
      <c r="C15" s="74">
        <v>2003</v>
      </c>
      <c r="D15" s="13"/>
      <c r="E15" s="389"/>
      <c r="F15" s="389"/>
      <c r="G15" s="383"/>
      <c r="H15" s="383"/>
      <c r="I15" s="383"/>
      <c r="J15" s="383"/>
      <c r="K15" s="383"/>
      <c r="L15" s="383"/>
      <c r="M15" s="420"/>
      <c r="N15" s="421"/>
      <c r="O15" s="410"/>
      <c r="P15" s="410"/>
      <c r="Q15" s="366"/>
      <c r="R15" s="366"/>
      <c r="S15" s="423"/>
      <c r="T15" s="423"/>
      <c r="U15" s="61"/>
    </row>
    <row r="16" spans="2:21" s="79" customFormat="1" ht="15" customHeight="1" thickTop="1">
      <c r="B16" s="414"/>
      <c r="C16" s="72">
        <v>2004</v>
      </c>
      <c r="D16" s="13"/>
      <c r="E16" s="384" t="s">
        <v>37</v>
      </c>
      <c r="F16" s="385"/>
      <c r="G16" s="376" t="s">
        <v>185</v>
      </c>
      <c r="H16" s="376"/>
      <c r="I16" s="376" t="s">
        <v>184</v>
      </c>
      <c r="J16" s="376"/>
      <c r="K16" s="376" t="s">
        <v>197</v>
      </c>
      <c r="L16" s="376"/>
      <c r="M16" s="398" t="s">
        <v>187</v>
      </c>
      <c r="N16" s="399"/>
      <c r="O16" s="367" t="s">
        <v>128</v>
      </c>
      <c r="P16" s="367"/>
      <c r="Q16" s="367" t="s">
        <v>38</v>
      </c>
      <c r="R16" s="367"/>
      <c r="S16" s="415" t="s">
        <v>11</v>
      </c>
      <c r="T16" s="415"/>
      <c r="U16" s="83"/>
    </row>
    <row r="17" spans="2:21" s="80" customFormat="1" ht="15.75" customHeight="1">
      <c r="B17" s="335" t="s">
        <v>116</v>
      </c>
      <c r="C17" s="74">
        <v>2005</v>
      </c>
      <c r="D17" s="245"/>
      <c r="E17" s="369">
        <v>44942</v>
      </c>
      <c r="F17" s="370"/>
      <c r="G17" s="371">
        <v>44878</v>
      </c>
      <c r="H17" s="371"/>
      <c r="I17" s="371">
        <v>44969</v>
      </c>
      <c r="J17" s="371"/>
      <c r="K17" s="371">
        <v>45004</v>
      </c>
      <c r="L17" s="371"/>
      <c r="M17" s="400">
        <v>45053</v>
      </c>
      <c r="N17" s="401"/>
      <c r="O17" s="357">
        <v>44940</v>
      </c>
      <c r="P17" s="357"/>
      <c r="Q17" s="349">
        <v>44681</v>
      </c>
      <c r="R17" s="349"/>
      <c r="S17" s="350">
        <v>45081</v>
      </c>
      <c r="T17" s="350"/>
      <c r="U17" s="84" t="s">
        <v>1</v>
      </c>
    </row>
    <row r="18" spans="2:21" s="79" customFormat="1" ht="18" customHeight="1">
      <c r="B18" s="336"/>
      <c r="C18" s="352" t="s">
        <v>3</v>
      </c>
      <c r="D18" s="407"/>
      <c r="E18" s="360">
        <f>30*(1+(E19/100))</f>
        <v>103.5</v>
      </c>
      <c r="F18" s="361"/>
      <c r="G18" s="362">
        <f>30*(1+(G19/100))</f>
        <v>85.80000000000001</v>
      </c>
      <c r="H18" s="362"/>
      <c r="I18" s="362">
        <f>30*(1+(I19/100))</f>
        <v>30</v>
      </c>
      <c r="J18" s="362"/>
      <c r="K18" s="362">
        <f>30*(1+(K19/100))</f>
        <v>30</v>
      </c>
      <c r="L18" s="362"/>
      <c r="M18" s="416">
        <f>30*(1+(M19/100))</f>
        <v>30</v>
      </c>
      <c r="N18" s="417"/>
      <c r="O18" s="405">
        <f>30*(1+(O19/100))</f>
        <v>30.6</v>
      </c>
      <c r="P18" s="405"/>
      <c r="Q18" s="368">
        <f>50*(1+(Q19/100))</f>
        <v>50</v>
      </c>
      <c r="R18" s="368"/>
      <c r="S18" s="351">
        <f>180*(1+(S19/100))</f>
        <v>180</v>
      </c>
      <c r="T18" s="351"/>
      <c r="U18" s="85"/>
    </row>
    <row r="19" spans="1:21" s="79" customFormat="1" ht="21.75" customHeight="1" thickBot="1">
      <c r="A19" s="18"/>
      <c r="B19" s="18"/>
      <c r="C19" s="407" t="s">
        <v>4</v>
      </c>
      <c r="D19" s="407"/>
      <c r="E19" s="404">
        <v>245</v>
      </c>
      <c r="F19" s="393"/>
      <c r="G19" s="393">
        <v>186</v>
      </c>
      <c r="H19" s="393"/>
      <c r="I19" s="393"/>
      <c r="J19" s="393"/>
      <c r="K19" s="393"/>
      <c r="L19" s="393"/>
      <c r="M19" s="402"/>
      <c r="N19" s="403"/>
      <c r="O19" s="393">
        <v>2</v>
      </c>
      <c r="P19" s="393"/>
      <c r="Q19" s="393"/>
      <c r="R19" s="393"/>
      <c r="S19" s="411"/>
      <c r="T19" s="411"/>
      <c r="U19" s="246"/>
    </row>
    <row r="20" spans="1:21" s="42" customFormat="1" ht="21.75" customHeight="1" thickTop="1">
      <c r="A20" s="125">
        <v>1</v>
      </c>
      <c r="B20" s="138" t="s">
        <v>20</v>
      </c>
      <c r="C20" s="113" t="s">
        <v>170</v>
      </c>
      <c r="D20" s="126"/>
      <c r="E20" s="82">
        <v>151</v>
      </c>
      <c r="F20" s="96">
        <f aca="true" t="shared" si="0" ref="F20:F33">IF(E20="",0,$E$18*(1.01-(LOG(E20)/LOG($E$19))))</f>
        <v>10.140510005878205</v>
      </c>
      <c r="G20" s="247">
        <v>94</v>
      </c>
      <c r="H20" s="98">
        <f>IF(G20="",0,$G$18*(1.01-(LOG(G20)/LOG($G$19))))</f>
        <v>12.062977191177175</v>
      </c>
      <c r="I20" s="248"/>
      <c r="J20" s="98">
        <f>IF(I20="",0,$I$18*(1.01-(LOG(I20)/LOG($I$19))))</f>
        <v>0</v>
      </c>
      <c r="K20" s="249"/>
      <c r="L20" s="98">
        <f>IF(K20="",0,$K$18*(1.01-(LOG(K20)/LOG($K$19))))</f>
        <v>0</v>
      </c>
      <c r="M20" s="141"/>
      <c r="N20" s="98">
        <f>IF(M20="",0,$M$18*(1.01-(LOG(M20)/LOG($M$19))))</f>
        <v>0</v>
      </c>
      <c r="O20" s="88">
        <v>1</v>
      </c>
      <c r="P20" s="98">
        <f aca="true" t="shared" si="1" ref="P20:P28">IF(O20="",0,$O$18*(1.01-(LOG(O20)/LOG($O$19))))</f>
        <v>30.906000000000002</v>
      </c>
      <c r="Q20" s="82"/>
      <c r="R20" s="96">
        <f>IF(Q20="",0,$Q$18*(1.01-(LOG(Q20)/LOG($Q$19))))</f>
        <v>0</v>
      </c>
      <c r="S20" s="82"/>
      <c r="T20" s="96">
        <f aca="true" t="shared" si="2" ref="T20:T26">IF(S20="",0,$S$18*(1.01-(LOG(S20)/LOG($S$19))))</f>
        <v>0</v>
      </c>
      <c r="U20" s="127">
        <f aca="true" t="shared" si="3" ref="U20:U33">F20+H20+J20+L20+N20+P20+R20+T20</f>
        <v>53.10948719705539</v>
      </c>
    </row>
    <row r="21" spans="1:21" s="42" customFormat="1" ht="21.75" customHeight="1">
      <c r="A21" s="128">
        <v>2</v>
      </c>
      <c r="B21" s="139" t="s">
        <v>71</v>
      </c>
      <c r="C21" s="114" t="s">
        <v>28</v>
      </c>
      <c r="D21" s="130"/>
      <c r="E21" s="62">
        <v>222</v>
      </c>
      <c r="F21" s="102">
        <f t="shared" si="0"/>
        <v>2.8896876690938007</v>
      </c>
      <c r="G21" s="147">
        <v>146</v>
      </c>
      <c r="H21" s="104">
        <f aca="true" t="shared" si="4" ref="H21:H33">IF(G21="",0,$G$18*(1.01-(LOG(G21)/LOG($G$19))))</f>
        <v>4.8336264050310636</v>
      </c>
      <c r="I21" s="179"/>
      <c r="J21" s="104">
        <f>IF(I21="",0,$I$18*(1.01-(LOG(I21)/LOG($I$19))))</f>
        <v>0</v>
      </c>
      <c r="K21" s="192"/>
      <c r="L21" s="104">
        <f>IF(K21="",0,$K$18*(1.01-(LOG(K21)/LOG($K$19))))</f>
        <v>0</v>
      </c>
      <c r="M21" s="106"/>
      <c r="N21" s="104">
        <f>IF(M21="",0,$M$18*(1.01-(LOG(M21)/LOG($M$19))))</f>
        <v>0</v>
      </c>
      <c r="O21" s="67"/>
      <c r="P21" s="104">
        <f t="shared" si="1"/>
        <v>0</v>
      </c>
      <c r="Q21" s="63"/>
      <c r="R21" s="102">
        <f>IF(Q21="",0,$Q$18*(1.01-(LOG(Q21)/LOG($Q$19))))</f>
        <v>0</v>
      </c>
      <c r="S21" s="63"/>
      <c r="T21" s="102">
        <f t="shared" si="2"/>
        <v>0</v>
      </c>
      <c r="U21" s="131">
        <f t="shared" si="3"/>
        <v>7.723314074124865</v>
      </c>
    </row>
    <row r="22" spans="1:21" s="42" customFormat="1" ht="21.75" customHeight="1">
      <c r="A22" s="132">
        <v>3</v>
      </c>
      <c r="B22" s="139" t="s">
        <v>24</v>
      </c>
      <c r="C22" s="114" t="s">
        <v>47</v>
      </c>
      <c r="D22" s="130"/>
      <c r="E22" s="62">
        <v>227</v>
      </c>
      <c r="F22" s="102">
        <f t="shared" si="0"/>
        <v>2.470653023323938</v>
      </c>
      <c r="G22" s="147">
        <v>167</v>
      </c>
      <c r="H22" s="104">
        <f t="shared" si="4"/>
        <v>2.6271625860359276</v>
      </c>
      <c r="I22" s="179"/>
      <c r="J22" s="104">
        <f aca="true" t="shared" si="5" ref="J22:J33">IF(I22="",0,$I$18*(1.01-(LOG(I22)/LOG($I$19))))</f>
        <v>0</v>
      </c>
      <c r="K22" s="192"/>
      <c r="L22" s="104">
        <f aca="true" t="shared" si="6" ref="L22:L32">IF(K22="",0,$K$18*(1.01-(LOG(K22)/LOG($K$19))))</f>
        <v>0</v>
      </c>
      <c r="M22" s="106"/>
      <c r="N22" s="104">
        <f>IF(M22="",0,$M$18*(1.01-(LOG(M22)/LOG($M$19))))</f>
        <v>0</v>
      </c>
      <c r="O22" s="67"/>
      <c r="P22" s="104">
        <f t="shared" si="1"/>
        <v>0</v>
      </c>
      <c r="Q22" s="63"/>
      <c r="R22" s="102">
        <f>IF(Q22="",0,$Q$18*(1.01-(LOG(Q22)/LOG($Q$19))))</f>
        <v>0</v>
      </c>
      <c r="S22" s="63"/>
      <c r="T22" s="102">
        <f t="shared" si="2"/>
        <v>0</v>
      </c>
      <c r="U22" s="131">
        <f t="shared" si="3"/>
        <v>5.097815609359865</v>
      </c>
    </row>
    <row r="23" spans="1:21" s="42" customFormat="1" ht="21.75" customHeight="1">
      <c r="A23" s="128">
        <v>4</v>
      </c>
      <c r="B23" s="139" t="s">
        <v>27</v>
      </c>
      <c r="C23" s="114" t="s">
        <v>47</v>
      </c>
      <c r="D23" s="130"/>
      <c r="E23" s="62">
        <v>237</v>
      </c>
      <c r="F23" s="102">
        <f t="shared" si="0"/>
        <v>1.6595844227611642</v>
      </c>
      <c r="G23" s="147">
        <v>184</v>
      </c>
      <c r="H23" s="104">
        <f>IF(G23="",0,$G$18*(1.01-(LOG(G23)/LOG($G$19))))</f>
        <v>1.0355012566926896</v>
      </c>
      <c r="I23" s="179"/>
      <c r="J23" s="104">
        <f t="shared" si="5"/>
        <v>0</v>
      </c>
      <c r="K23" s="192"/>
      <c r="L23" s="104">
        <f t="shared" si="6"/>
        <v>0</v>
      </c>
      <c r="M23" s="106"/>
      <c r="N23" s="104">
        <f aca="true" t="shared" si="7" ref="N23:N33">IF(M23="",0,$M$18*(1.01-(LOG(M23)/LOG($M$19))))</f>
        <v>0</v>
      </c>
      <c r="O23" s="67"/>
      <c r="P23" s="104">
        <f t="shared" si="1"/>
        <v>0</v>
      </c>
      <c r="Q23" s="63"/>
      <c r="R23" s="102">
        <f>IF(Q23="",0,$Q$18*(1.01-(LOG(Q23)/LOG($Q$19))))</f>
        <v>0</v>
      </c>
      <c r="S23" s="63"/>
      <c r="T23" s="102">
        <f t="shared" si="2"/>
        <v>0</v>
      </c>
      <c r="U23" s="131">
        <f t="shared" si="3"/>
        <v>2.695085679453854</v>
      </c>
    </row>
    <row r="24" spans="1:21" s="42" customFormat="1" ht="21.75" customHeight="1">
      <c r="A24" s="132">
        <v>5</v>
      </c>
      <c r="B24" s="139"/>
      <c r="C24" s="114"/>
      <c r="D24" s="130"/>
      <c r="E24" s="62"/>
      <c r="F24" s="102">
        <f t="shared" si="0"/>
        <v>0</v>
      </c>
      <c r="G24" s="147"/>
      <c r="H24" s="104">
        <f t="shared" si="4"/>
        <v>0</v>
      </c>
      <c r="I24" s="179"/>
      <c r="J24" s="104">
        <f>IF(I24="",0,$I$18*(1.01-(LOG(I24)/LOG($I$19))))</f>
        <v>0</v>
      </c>
      <c r="K24" s="192"/>
      <c r="L24" s="104">
        <f t="shared" si="6"/>
        <v>0</v>
      </c>
      <c r="M24" s="106"/>
      <c r="N24" s="104">
        <f t="shared" si="7"/>
        <v>0</v>
      </c>
      <c r="O24" s="67"/>
      <c r="P24" s="104">
        <f t="shared" si="1"/>
        <v>0</v>
      </c>
      <c r="Q24" s="63"/>
      <c r="R24" s="102">
        <f>IF(Q24="",0,$Q$18*(1.01-(LOG(Q24)/LOG($Q$19))))</f>
        <v>0</v>
      </c>
      <c r="S24" s="63"/>
      <c r="T24" s="102">
        <f t="shared" si="2"/>
        <v>0</v>
      </c>
      <c r="U24" s="131">
        <f t="shared" si="3"/>
        <v>0</v>
      </c>
    </row>
    <row r="25" spans="1:21" s="42" customFormat="1" ht="21.75" customHeight="1">
      <c r="A25" s="128">
        <v>6</v>
      </c>
      <c r="B25" s="139"/>
      <c r="C25" s="114"/>
      <c r="D25" s="130"/>
      <c r="E25" s="62"/>
      <c r="F25" s="102">
        <f t="shared" si="0"/>
        <v>0</v>
      </c>
      <c r="G25" s="147"/>
      <c r="H25" s="104">
        <f>IF(G25="",0,$G$18*(1.01-(LOG(G25)/LOG($G$19))))</f>
        <v>0</v>
      </c>
      <c r="I25" s="179"/>
      <c r="J25" s="104">
        <f t="shared" si="5"/>
        <v>0</v>
      </c>
      <c r="K25" s="192"/>
      <c r="L25" s="104">
        <f t="shared" si="6"/>
        <v>0</v>
      </c>
      <c r="M25" s="106"/>
      <c r="N25" s="104">
        <f>IF(M25="",0,$M$18*(1.01-(LOG(M25)/LOG($M$19))))</f>
        <v>0</v>
      </c>
      <c r="O25" s="67"/>
      <c r="P25" s="104">
        <f t="shared" si="1"/>
        <v>0</v>
      </c>
      <c r="Q25" s="63"/>
      <c r="R25" s="102">
        <f>IF(Q25="",0,$Q$18*(1.01-(LOG(Q25)/LOG($Q$19))))</f>
        <v>0</v>
      </c>
      <c r="S25" s="63"/>
      <c r="T25" s="102">
        <f t="shared" si="2"/>
        <v>0</v>
      </c>
      <c r="U25" s="131">
        <f t="shared" si="3"/>
        <v>0</v>
      </c>
    </row>
    <row r="26" spans="1:21" s="42" customFormat="1" ht="21.75" customHeight="1">
      <c r="A26" s="132">
        <v>7</v>
      </c>
      <c r="B26" s="139"/>
      <c r="C26" s="114"/>
      <c r="D26" s="130"/>
      <c r="E26" s="62"/>
      <c r="F26" s="102">
        <f t="shared" si="0"/>
        <v>0</v>
      </c>
      <c r="G26" s="147"/>
      <c r="H26" s="104">
        <f t="shared" si="4"/>
        <v>0</v>
      </c>
      <c r="I26" s="179"/>
      <c r="J26" s="104">
        <f t="shared" si="5"/>
        <v>0</v>
      </c>
      <c r="K26" s="192"/>
      <c r="L26" s="104">
        <f>IF(K26="",0,$K$18*(1.01-(LOG(K26)/LOG($K$19))))</f>
        <v>0</v>
      </c>
      <c r="M26" s="106"/>
      <c r="N26" s="104">
        <f t="shared" si="7"/>
        <v>0</v>
      </c>
      <c r="O26" s="67"/>
      <c r="P26" s="104">
        <f t="shared" si="1"/>
        <v>0</v>
      </c>
      <c r="Q26" s="63"/>
      <c r="R26" s="102">
        <f>IF(Q26="",0,$Q$18*(1.01-(LOG(Q26)/LOG($Q$19))))</f>
        <v>0</v>
      </c>
      <c r="S26" s="63"/>
      <c r="T26" s="102">
        <f t="shared" si="2"/>
        <v>0</v>
      </c>
      <c r="U26" s="131">
        <f t="shared" si="3"/>
        <v>0</v>
      </c>
    </row>
    <row r="27" spans="1:21" s="42" customFormat="1" ht="21.75" customHeight="1">
      <c r="A27" s="128">
        <v>8</v>
      </c>
      <c r="B27" s="139"/>
      <c r="C27" s="114"/>
      <c r="D27" s="130"/>
      <c r="E27" s="62"/>
      <c r="F27" s="102">
        <f t="shared" si="0"/>
        <v>0</v>
      </c>
      <c r="G27" s="147"/>
      <c r="H27" s="104">
        <f t="shared" si="4"/>
        <v>0</v>
      </c>
      <c r="I27" s="179"/>
      <c r="J27" s="104">
        <f t="shared" si="5"/>
        <v>0</v>
      </c>
      <c r="K27" s="192"/>
      <c r="L27" s="104">
        <f t="shared" si="6"/>
        <v>0</v>
      </c>
      <c r="M27" s="106"/>
      <c r="N27" s="104">
        <f>IF(M27="",0,$M$18*(1.01-(LOG(M27)/LOG($M$19))))</f>
        <v>0</v>
      </c>
      <c r="O27" s="67"/>
      <c r="P27" s="104">
        <f t="shared" si="1"/>
        <v>0</v>
      </c>
      <c r="Q27" s="63"/>
      <c r="R27" s="102">
        <f>IF(Q27="",0,$Q$18*(1.01-(LOG(Q27)/LOG($Q$19))))</f>
        <v>0</v>
      </c>
      <c r="S27" s="63"/>
      <c r="T27" s="102">
        <f aca="true" t="shared" si="8" ref="T27:T33">IF(S27="",0,$S$18*(1.01-(LOG(S27)/LOG($S$19))))</f>
        <v>0</v>
      </c>
      <c r="U27" s="131">
        <f t="shared" si="3"/>
        <v>0</v>
      </c>
    </row>
    <row r="28" spans="1:21" s="42" customFormat="1" ht="21.75" customHeight="1">
      <c r="A28" s="132">
        <v>9</v>
      </c>
      <c r="B28" s="139"/>
      <c r="C28" s="114"/>
      <c r="D28" s="133"/>
      <c r="E28" s="62"/>
      <c r="F28" s="102">
        <f t="shared" si="0"/>
        <v>0</v>
      </c>
      <c r="G28" s="147"/>
      <c r="H28" s="104">
        <f t="shared" si="4"/>
        <v>0</v>
      </c>
      <c r="I28" s="179"/>
      <c r="J28" s="104">
        <f>IF(I28="",0,$I$18*(1.01-(LOG(I28)/LOG($I$19))))</f>
        <v>0</v>
      </c>
      <c r="K28" s="192"/>
      <c r="L28" s="104">
        <f t="shared" si="6"/>
        <v>0</v>
      </c>
      <c r="M28" s="106"/>
      <c r="N28" s="104">
        <f t="shared" si="7"/>
        <v>0</v>
      </c>
      <c r="O28" s="67"/>
      <c r="P28" s="104">
        <f t="shared" si="1"/>
        <v>0</v>
      </c>
      <c r="Q28" s="63"/>
      <c r="R28" s="102">
        <f>IF(Q28="",0,$Q$18*(1.01-(LOG(Q28)/LOG($Q$19))))</f>
        <v>0</v>
      </c>
      <c r="S28" s="63"/>
      <c r="T28" s="102">
        <f t="shared" si="8"/>
        <v>0</v>
      </c>
      <c r="U28" s="131">
        <f t="shared" si="3"/>
        <v>0</v>
      </c>
    </row>
    <row r="29" spans="1:21" s="42" customFormat="1" ht="21.75" customHeight="1">
      <c r="A29" s="128">
        <v>9</v>
      </c>
      <c r="B29" s="139"/>
      <c r="C29" s="114"/>
      <c r="D29" s="133"/>
      <c r="E29" s="63"/>
      <c r="F29" s="102">
        <f t="shared" si="0"/>
        <v>0</v>
      </c>
      <c r="G29" s="147"/>
      <c r="H29" s="104">
        <f t="shared" si="4"/>
        <v>0</v>
      </c>
      <c r="I29" s="179"/>
      <c r="J29" s="104">
        <f t="shared" si="5"/>
        <v>0</v>
      </c>
      <c r="K29" s="192"/>
      <c r="L29" s="104">
        <f>IF(K29="",0,$K$18*(1.01-(LOG(K29)/LOG($K$19))))</f>
        <v>0</v>
      </c>
      <c r="M29" s="106"/>
      <c r="N29" s="104">
        <f t="shared" si="7"/>
        <v>0</v>
      </c>
      <c r="O29" s="67"/>
      <c r="P29" s="104">
        <f>IF(O29="",0,$O$18*(1.01-(LOG(O29)/LOG($O$19))))</f>
        <v>0</v>
      </c>
      <c r="Q29" s="63"/>
      <c r="R29" s="102">
        <f>IF(Q29="",0,$Q$18*(1.01-(LOG(Q29)/LOG($Q$19))))</f>
        <v>0</v>
      </c>
      <c r="S29" s="63"/>
      <c r="T29" s="102">
        <f t="shared" si="8"/>
        <v>0</v>
      </c>
      <c r="U29" s="131">
        <f t="shared" si="3"/>
        <v>0</v>
      </c>
    </row>
    <row r="30" spans="1:21" s="42" customFormat="1" ht="21.75" customHeight="1">
      <c r="A30" s="132">
        <v>11</v>
      </c>
      <c r="B30" s="139"/>
      <c r="C30" s="114"/>
      <c r="D30" s="130"/>
      <c r="E30" s="62"/>
      <c r="F30" s="102">
        <f t="shared" si="0"/>
        <v>0</v>
      </c>
      <c r="G30" s="147"/>
      <c r="H30" s="104">
        <f t="shared" si="4"/>
        <v>0</v>
      </c>
      <c r="I30" s="179"/>
      <c r="J30" s="104">
        <f t="shared" si="5"/>
        <v>0</v>
      </c>
      <c r="K30" s="192"/>
      <c r="L30" s="104">
        <f t="shared" si="6"/>
        <v>0</v>
      </c>
      <c r="M30" s="106"/>
      <c r="N30" s="104">
        <f t="shared" si="7"/>
        <v>0</v>
      </c>
      <c r="O30" s="67"/>
      <c r="P30" s="104">
        <f>IF(O30="",0,$O$18*(1.01-(LOG(O30)/LOG($O$19))))</f>
        <v>0</v>
      </c>
      <c r="Q30" s="63"/>
      <c r="R30" s="102">
        <f>IF(Q30="",0,$Q$18*(1.01-(LOG(Q30)/LOG($Q$19))))</f>
        <v>0</v>
      </c>
      <c r="S30" s="63"/>
      <c r="T30" s="102">
        <f t="shared" si="8"/>
        <v>0</v>
      </c>
      <c r="U30" s="131">
        <f t="shared" si="3"/>
        <v>0</v>
      </c>
    </row>
    <row r="31" spans="1:21" s="42" customFormat="1" ht="21.75" customHeight="1">
      <c r="A31" s="132">
        <v>12</v>
      </c>
      <c r="B31" s="139"/>
      <c r="C31" s="114"/>
      <c r="D31" s="130"/>
      <c r="E31" s="62"/>
      <c r="F31" s="102">
        <f t="shared" si="0"/>
        <v>0</v>
      </c>
      <c r="G31" s="147"/>
      <c r="H31" s="104">
        <f t="shared" si="4"/>
        <v>0</v>
      </c>
      <c r="I31" s="179"/>
      <c r="J31" s="104">
        <f>IF(I31="",0,$I$18*(1.01-(LOG(I31)/LOG($I$19))))</f>
        <v>0</v>
      </c>
      <c r="K31" s="192"/>
      <c r="L31" s="104">
        <f t="shared" si="6"/>
        <v>0</v>
      </c>
      <c r="M31" s="106"/>
      <c r="N31" s="104">
        <f t="shared" si="7"/>
        <v>0</v>
      </c>
      <c r="O31" s="67"/>
      <c r="P31" s="104">
        <f>IF(O31="",0,$O$18*(1.01-(LOG(O31)/LOG($O$19))))</f>
        <v>0</v>
      </c>
      <c r="Q31" s="63"/>
      <c r="R31" s="102">
        <f>IF(Q31="",0,$Q$18*(1.01-(LOG(Q31)/LOG($Q$19))))</f>
        <v>0</v>
      </c>
      <c r="S31" s="63"/>
      <c r="T31" s="102">
        <f t="shared" si="8"/>
        <v>0</v>
      </c>
      <c r="U31" s="131">
        <f t="shared" si="3"/>
        <v>0</v>
      </c>
    </row>
    <row r="32" spans="1:21" s="42" customFormat="1" ht="21.75" customHeight="1">
      <c r="A32" s="128">
        <v>13</v>
      </c>
      <c r="B32" s="139"/>
      <c r="C32" s="114"/>
      <c r="D32" s="130"/>
      <c r="E32" s="62"/>
      <c r="F32" s="102">
        <f t="shared" si="0"/>
        <v>0</v>
      </c>
      <c r="G32" s="147"/>
      <c r="H32" s="104">
        <f t="shared" si="4"/>
        <v>0</v>
      </c>
      <c r="I32" s="179"/>
      <c r="J32" s="104">
        <f t="shared" si="5"/>
        <v>0</v>
      </c>
      <c r="K32" s="192"/>
      <c r="L32" s="104">
        <f t="shared" si="6"/>
        <v>0</v>
      </c>
      <c r="M32" s="106"/>
      <c r="N32" s="104">
        <f t="shared" si="7"/>
        <v>0</v>
      </c>
      <c r="O32" s="67"/>
      <c r="P32" s="104">
        <f>IF(O32="",0,$O$18*(1.01-(LOG(O32)/LOG($O$19))))</f>
        <v>0</v>
      </c>
      <c r="Q32" s="63"/>
      <c r="R32" s="102">
        <f>IF(Q32="",0,$Q$18*(1.01-(LOG(Q32)/LOG($Q$19))))</f>
        <v>0</v>
      </c>
      <c r="S32" s="63"/>
      <c r="T32" s="102">
        <f t="shared" si="8"/>
        <v>0</v>
      </c>
      <c r="U32" s="131">
        <f t="shared" si="3"/>
        <v>0</v>
      </c>
    </row>
    <row r="33" spans="1:21" s="42" customFormat="1" ht="21.75" customHeight="1">
      <c r="A33" s="132">
        <v>14</v>
      </c>
      <c r="B33" s="139"/>
      <c r="C33" s="114"/>
      <c r="D33" s="133"/>
      <c r="E33" s="63"/>
      <c r="F33" s="102">
        <f t="shared" si="0"/>
        <v>0</v>
      </c>
      <c r="G33" s="147"/>
      <c r="H33" s="104">
        <f t="shared" si="4"/>
        <v>0</v>
      </c>
      <c r="I33" s="179"/>
      <c r="J33" s="104">
        <f t="shared" si="5"/>
        <v>0</v>
      </c>
      <c r="K33" s="192"/>
      <c r="L33" s="104">
        <f>IF(K33="",0,$K$18*(1.01-(LOG(K33)/LOG($K$19))))</f>
        <v>0</v>
      </c>
      <c r="M33" s="106"/>
      <c r="N33" s="104">
        <f t="shared" si="7"/>
        <v>0</v>
      </c>
      <c r="O33" s="67"/>
      <c r="P33" s="104">
        <f>IF(O33="",0,$O$18*(1.01-(LOG(O33)/LOG($O$19))))</f>
        <v>0</v>
      </c>
      <c r="Q33" s="63"/>
      <c r="R33" s="102">
        <f>IF(Q33="",0,$Q$18*(1.01-(LOG(Q33)/LOG($Q$19))))</f>
        <v>0</v>
      </c>
      <c r="S33" s="63"/>
      <c r="T33" s="102">
        <f t="shared" si="8"/>
        <v>0</v>
      </c>
      <c r="U33" s="131">
        <f t="shared" si="3"/>
        <v>0</v>
      </c>
    </row>
    <row r="34" spans="1:21" s="42" customFormat="1" ht="21.75" customHeight="1" thickBot="1">
      <c r="A34" s="134">
        <v>15</v>
      </c>
      <c r="B34" s="135"/>
      <c r="C34" s="108"/>
      <c r="D34" s="136"/>
      <c r="E34" s="68"/>
      <c r="F34" s="111"/>
      <c r="G34" s="150"/>
      <c r="H34" s="110"/>
      <c r="I34" s="180"/>
      <c r="J34" s="110"/>
      <c r="K34" s="193"/>
      <c r="L34" s="110"/>
      <c r="M34" s="112"/>
      <c r="N34" s="110"/>
      <c r="O34" s="69"/>
      <c r="P34" s="110"/>
      <c r="Q34" s="68"/>
      <c r="R34" s="111"/>
      <c r="S34" s="68"/>
      <c r="T34" s="111"/>
      <c r="U34" s="137"/>
    </row>
    <row r="35" spans="1:21" s="35" customFormat="1" ht="13.5" customHeight="1" thickTop="1">
      <c r="A35" s="29"/>
      <c r="B35" s="60"/>
      <c r="C35" s="3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/>
      <c r="P35" s="33"/>
      <c r="Q35" s="32"/>
      <c r="R35" s="33"/>
      <c r="S35" s="34"/>
      <c r="T35" s="34"/>
      <c r="U35" s="34"/>
    </row>
    <row r="36" spans="3:5" ht="15.75">
      <c r="C36" s="37"/>
      <c r="D36" s="38"/>
      <c r="E36" s="39"/>
    </row>
    <row r="37" spans="3:5" ht="15.75">
      <c r="C37" s="37"/>
      <c r="D37" s="38"/>
      <c r="E37" s="39"/>
    </row>
    <row r="38" spans="3:5" ht="15.75">
      <c r="C38" s="37"/>
      <c r="D38" s="38"/>
      <c r="E38" s="39"/>
    </row>
    <row r="39" spans="3:5" ht="15.75">
      <c r="C39" s="37"/>
      <c r="D39" s="38"/>
      <c r="E39" s="39"/>
    </row>
    <row r="40" spans="3:5" ht="15.75">
      <c r="C40" s="37"/>
      <c r="D40" s="38"/>
      <c r="E40" s="39"/>
    </row>
    <row r="41" spans="3:5" ht="15.75">
      <c r="C41" s="37"/>
      <c r="D41" s="38"/>
      <c r="E41" s="39"/>
    </row>
    <row r="42" spans="3:5" ht="15.75">
      <c r="C42" s="37"/>
      <c r="D42" s="38"/>
      <c r="E42" s="39"/>
    </row>
    <row r="43" spans="3:5" ht="15.75">
      <c r="C43" s="37"/>
      <c r="D43" s="38"/>
      <c r="E43" s="39"/>
    </row>
    <row r="44" spans="3:5" ht="15.75">
      <c r="C44" s="37"/>
      <c r="D44" s="38"/>
      <c r="E44" s="39"/>
    </row>
    <row r="45" spans="3:5" ht="15.75">
      <c r="C45" s="37"/>
      <c r="D45" s="38"/>
      <c r="E45" s="39"/>
    </row>
    <row r="46" spans="3:5" ht="15.75">
      <c r="C46" s="37"/>
      <c r="D46" s="38"/>
      <c r="E46" s="39"/>
    </row>
    <row r="47" spans="3:5" ht="15.75">
      <c r="C47" s="37"/>
      <c r="D47" s="38"/>
      <c r="E47" s="39"/>
    </row>
    <row r="48" spans="3:5" ht="15.75">
      <c r="C48" s="37"/>
      <c r="D48" s="38"/>
      <c r="E48" s="39"/>
    </row>
    <row r="49" spans="3:5" ht="15.75">
      <c r="C49" s="37"/>
      <c r="D49" s="38"/>
      <c r="E49" s="39"/>
    </row>
    <row r="50" spans="3:5" ht="15.75">
      <c r="C50" s="37"/>
      <c r="D50" s="38"/>
      <c r="E50" s="39"/>
    </row>
    <row r="51" spans="3:5" ht="15.75">
      <c r="C51" s="37"/>
      <c r="D51" s="38"/>
      <c r="E51" s="39"/>
    </row>
    <row r="52" spans="3:5" ht="15.75">
      <c r="C52" s="37"/>
      <c r="D52" s="38"/>
      <c r="E52" s="39"/>
    </row>
    <row r="53" spans="3:5" ht="15.75">
      <c r="C53" s="37"/>
      <c r="D53" s="38"/>
      <c r="E53" s="39"/>
    </row>
    <row r="54" spans="3:5" ht="15.75">
      <c r="C54" s="37"/>
      <c r="D54" s="38"/>
      <c r="E54" s="39"/>
    </row>
    <row r="55" spans="3:5" ht="15.75">
      <c r="C55" s="37"/>
      <c r="D55" s="38"/>
      <c r="E55" s="39"/>
    </row>
    <row r="56" spans="3:5" ht="15.75">
      <c r="C56" s="37"/>
      <c r="D56" s="38"/>
      <c r="E56" s="39"/>
    </row>
    <row r="57" spans="3:5" ht="15.75">
      <c r="C57" s="37"/>
      <c r="D57" s="38"/>
      <c r="E57" s="39"/>
    </row>
    <row r="58" spans="3:5" ht="15.75">
      <c r="C58" s="37"/>
      <c r="D58" s="38"/>
      <c r="E58" s="39"/>
    </row>
    <row r="59" spans="3:5" ht="15.75">
      <c r="C59" s="37"/>
      <c r="D59" s="38"/>
      <c r="E59" s="39"/>
    </row>
    <row r="60" spans="3:5" ht="15.75">
      <c r="C60" s="37"/>
      <c r="D60" s="38"/>
      <c r="E60" s="39"/>
    </row>
    <row r="61" spans="3:5" ht="15.75">
      <c r="C61" s="37"/>
      <c r="D61" s="38"/>
      <c r="E61" s="39"/>
    </row>
    <row r="62" spans="3:5" ht="15.75">
      <c r="C62" s="37"/>
      <c r="D62" s="38"/>
      <c r="E62" s="39"/>
    </row>
    <row r="63" spans="3:5" ht="15.75">
      <c r="C63" s="37"/>
      <c r="D63" s="38"/>
      <c r="E63" s="39"/>
    </row>
    <row r="64" spans="3:5" ht="15.75">
      <c r="C64" s="37"/>
      <c r="D64" s="38"/>
      <c r="E64" s="39"/>
    </row>
    <row r="65" spans="3:5" ht="15.75">
      <c r="C65" s="37"/>
      <c r="D65" s="38"/>
      <c r="E65" s="39"/>
    </row>
    <row r="66" spans="3:5" ht="15.75">
      <c r="C66" s="37"/>
      <c r="D66" s="38"/>
      <c r="E66" s="39"/>
    </row>
    <row r="67" spans="3:5" ht="15.75">
      <c r="C67" s="37"/>
      <c r="D67" s="38"/>
      <c r="E67" s="39"/>
    </row>
    <row r="68" spans="3:5" ht="15.75">
      <c r="C68" s="37"/>
      <c r="D68" s="38"/>
      <c r="E68" s="39"/>
    </row>
    <row r="69" spans="3:5" ht="15.75">
      <c r="C69" s="37"/>
      <c r="D69" s="38"/>
      <c r="E69" s="39"/>
    </row>
    <row r="70" spans="3:5" ht="15.75">
      <c r="C70" s="37"/>
      <c r="D70" s="38"/>
      <c r="E70" s="39"/>
    </row>
    <row r="71" spans="3:5" ht="15.75">
      <c r="C71" s="37"/>
      <c r="D71" s="38"/>
      <c r="E71" s="39"/>
    </row>
    <row r="72" spans="3:5" ht="15.75">
      <c r="C72" s="37"/>
      <c r="D72" s="38"/>
      <c r="E72" s="39"/>
    </row>
    <row r="73" spans="3:5" ht="15.75">
      <c r="C73" s="37"/>
      <c r="D73" s="38"/>
      <c r="E73" s="39"/>
    </row>
    <row r="74" spans="3:5" ht="15.75">
      <c r="C74" s="37"/>
      <c r="D74" s="38"/>
      <c r="E74" s="39"/>
    </row>
    <row r="75" spans="3:5" ht="15.75">
      <c r="C75" s="37"/>
      <c r="D75" s="38"/>
      <c r="E75" s="39"/>
    </row>
    <row r="76" spans="3:5" ht="15.75">
      <c r="C76" s="37"/>
      <c r="D76" s="38"/>
      <c r="E76" s="39"/>
    </row>
    <row r="77" spans="3:5" ht="15.75">
      <c r="C77" s="37"/>
      <c r="D77" s="38"/>
      <c r="E77" s="39"/>
    </row>
    <row r="78" spans="3:5" ht="15.75">
      <c r="C78" s="37"/>
      <c r="D78" s="38"/>
      <c r="E78" s="39"/>
    </row>
    <row r="79" spans="3:5" ht="15.75">
      <c r="C79" s="37"/>
      <c r="D79" s="38"/>
      <c r="E79" s="39"/>
    </row>
    <row r="80" spans="3:5" ht="15.75">
      <c r="C80" s="37"/>
      <c r="D80" s="38"/>
      <c r="E80" s="39"/>
    </row>
    <row r="81" spans="3:5" ht="15.75">
      <c r="C81" s="37"/>
      <c r="D81" s="38"/>
      <c r="E81" s="39"/>
    </row>
    <row r="82" spans="3:5" ht="15.75">
      <c r="C82" s="37"/>
      <c r="D82" s="38"/>
      <c r="E82" s="39"/>
    </row>
    <row r="83" spans="3:5" ht="15.75">
      <c r="C83" s="37"/>
      <c r="D83" s="38"/>
      <c r="E83" s="39"/>
    </row>
    <row r="84" spans="3:5" ht="15.75">
      <c r="C84" s="37"/>
      <c r="D84" s="38"/>
      <c r="E84" s="39"/>
    </row>
    <row r="85" spans="3:5" ht="15.75">
      <c r="C85" s="37"/>
      <c r="D85" s="38"/>
      <c r="E85" s="39"/>
    </row>
    <row r="86" spans="3:5" ht="15.75">
      <c r="C86" s="37"/>
      <c r="D86" s="38"/>
      <c r="E86" s="39"/>
    </row>
    <row r="87" spans="3:5" ht="15.75">
      <c r="C87" s="37"/>
      <c r="D87" s="38"/>
      <c r="E87" s="39"/>
    </row>
    <row r="88" spans="3:5" ht="15.75">
      <c r="C88" s="37"/>
      <c r="D88" s="38"/>
      <c r="E88" s="39"/>
    </row>
    <row r="89" spans="3:5" ht="15.75">
      <c r="C89" s="37"/>
      <c r="D89" s="38"/>
      <c r="E89" s="39"/>
    </row>
    <row r="90" spans="3:5" ht="15.75">
      <c r="C90" s="37"/>
      <c r="D90" s="38"/>
      <c r="E90" s="39"/>
    </row>
    <row r="91" spans="3:5" ht="15.75">
      <c r="C91" s="37"/>
      <c r="D91" s="38"/>
      <c r="E91" s="39"/>
    </row>
    <row r="92" spans="3:5" ht="15.75">
      <c r="C92" s="37"/>
      <c r="D92" s="38"/>
      <c r="E92" s="39"/>
    </row>
    <row r="93" spans="3:5" ht="15.75">
      <c r="C93" s="37"/>
      <c r="D93" s="38"/>
      <c r="E93" s="39"/>
    </row>
    <row r="94" spans="3:5" ht="15.75">
      <c r="C94" s="37"/>
      <c r="D94" s="38"/>
      <c r="E94" s="39"/>
    </row>
    <row r="95" spans="3:5" ht="15.75">
      <c r="C95" s="37"/>
      <c r="D95" s="38"/>
      <c r="E95" s="39"/>
    </row>
    <row r="96" spans="3:5" ht="15.75">
      <c r="C96" s="37"/>
      <c r="D96" s="38"/>
      <c r="E96" s="39"/>
    </row>
    <row r="97" spans="3:5" ht="15.75">
      <c r="C97" s="37"/>
      <c r="D97" s="38"/>
      <c r="E97" s="39"/>
    </row>
    <row r="98" spans="3:5" ht="15.75">
      <c r="C98" s="37"/>
      <c r="D98" s="38"/>
      <c r="E98" s="39"/>
    </row>
    <row r="99" spans="3:5" ht="15.75">
      <c r="C99" s="37"/>
      <c r="D99" s="38"/>
      <c r="E99" s="39"/>
    </row>
    <row r="100" spans="3:5" ht="15.75">
      <c r="C100" s="37"/>
      <c r="D100" s="38"/>
      <c r="E100" s="39"/>
    </row>
    <row r="101" spans="3:5" ht="15.75">
      <c r="C101" s="37"/>
      <c r="D101" s="38"/>
      <c r="E101" s="39"/>
    </row>
    <row r="102" spans="3:5" ht="15.75">
      <c r="C102" s="37"/>
      <c r="D102" s="38"/>
      <c r="E102" s="39"/>
    </row>
    <row r="103" spans="3:5" ht="15.75">
      <c r="C103" s="37"/>
      <c r="D103" s="38"/>
      <c r="E103" s="39"/>
    </row>
    <row r="104" spans="3:5" ht="15.75">
      <c r="C104" s="37"/>
      <c r="D104" s="38"/>
      <c r="E104" s="39"/>
    </row>
    <row r="105" spans="3:5" ht="15.75">
      <c r="C105" s="37"/>
      <c r="D105" s="38"/>
      <c r="E105" s="39"/>
    </row>
    <row r="106" spans="3:5" ht="15.75">
      <c r="C106" s="37"/>
      <c r="D106" s="38"/>
      <c r="E106" s="39"/>
    </row>
    <row r="107" spans="3:5" ht="15.75">
      <c r="C107" s="37"/>
      <c r="D107" s="38"/>
      <c r="E107" s="39"/>
    </row>
  </sheetData>
  <sheetProtection/>
  <mergeCells count="45">
    <mergeCell ref="E1:F15"/>
    <mergeCell ref="G1:H15"/>
    <mergeCell ref="I1:J15"/>
    <mergeCell ref="K1:L15"/>
    <mergeCell ref="O1:P15"/>
    <mergeCell ref="Q1:R15"/>
    <mergeCell ref="S1:T15"/>
    <mergeCell ref="B13:B14"/>
    <mergeCell ref="B15:B16"/>
    <mergeCell ref="E16:F16"/>
    <mergeCell ref="G16:H16"/>
    <mergeCell ref="I16:J16"/>
    <mergeCell ref="K16:L16"/>
    <mergeCell ref="O16:P16"/>
    <mergeCell ref="Q16:R16"/>
    <mergeCell ref="S16:T16"/>
    <mergeCell ref="K18:L18"/>
    <mergeCell ref="O18:P18"/>
    <mergeCell ref="Q18:R18"/>
    <mergeCell ref="S18:T18"/>
    <mergeCell ref="B17:B18"/>
    <mergeCell ref="E17:F17"/>
    <mergeCell ref="G17:H17"/>
    <mergeCell ref="I17:J17"/>
    <mergeCell ref="K17:L17"/>
    <mergeCell ref="O17:P17"/>
    <mergeCell ref="C19:D19"/>
    <mergeCell ref="E19:F19"/>
    <mergeCell ref="G19:H19"/>
    <mergeCell ref="M1:N15"/>
    <mergeCell ref="I19:J19"/>
    <mergeCell ref="K19:L19"/>
    <mergeCell ref="C18:D18"/>
    <mergeCell ref="E18:F18"/>
    <mergeCell ref="G18:H18"/>
    <mergeCell ref="I18:J18"/>
    <mergeCell ref="O19:P19"/>
    <mergeCell ref="Q19:R19"/>
    <mergeCell ref="S19:T19"/>
    <mergeCell ref="M16:N16"/>
    <mergeCell ref="M17:N17"/>
    <mergeCell ref="M18:N18"/>
    <mergeCell ref="M19:N19"/>
    <mergeCell ref="Q17:R17"/>
    <mergeCell ref="S17:T1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C187"/>
  <sheetViews>
    <sheetView showGridLines="0" zoomScale="68" zoomScaleNormal="68" zoomScaleSheetLayoutView="73" zoomScalePageLayoutView="0" workbookViewId="0" topLeftCell="A1">
      <selection activeCell="AD11" sqref="AD11"/>
    </sheetView>
  </sheetViews>
  <sheetFormatPr defaultColWidth="10.28125" defaultRowHeight="18" customHeight="1"/>
  <cols>
    <col min="1" max="1" width="5.00390625" style="0" customWidth="1"/>
    <col min="2" max="2" width="32.00390625" style="0" customWidth="1"/>
    <col min="3" max="3" width="24.7109375" style="0" customWidth="1"/>
    <col min="4" max="4" width="9.8515625" style="0" customWidth="1"/>
    <col min="5" max="6" width="8.7109375" style="0" customWidth="1"/>
    <col min="7" max="10" width="8.7109375" style="0" hidden="1" customWidth="1"/>
    <col min="11" max="28" width="8.7109375" style="0" customWidth="1"/>
    <col min="29" max="29" width="11.8515625" style="0" customWidth="1"/>
    <col min="30" max="30" width="14.421875" style="0" bestFit="1" customWidth="1"/>
  </cols>
  <sheetData>
    <row r="1" spans="5:29" s="1" customFormat="1" ht="18" customHeight="1">
      <c r="E1" s="388" t="s">
        <v>40</v>
      </c>
      <c r="F1" s="388"/>
      <c r="G1" s="388"/>
      <c r="H1" s="388"/>
      <c r="I1" s="388" t="s">
        <v>56</v>
      </c>
      <c r="J1" s="388"/>
      <c r="K1" s="408" t="s">
        <v>64</v>
      </c>
      <c r="L1" s="408"/>
      <c r="M1" s="443" t="s">
        <v>129</v>
      </c>
      <c r="N1" s="443"/>
      <c r="O1" s="443"/>
      <c r="P1" s="443"/>
      <c r="Q1" s="408" t="s">
        <v>60</v>
      </c>
      <c r="R1" s="408"/>
      <c r="S1" s="408" t="s">
        <v>62</v>
      </c>
      <c r="T1" s="408"/>
      <c r="U1" s="408" t="s">
        <v>61</v>
      </c>
      <c r="V1" s="408"/>
      <c r="W1" s="408" t="s">
        <v>63</v>
      </c>
      <c r="X1" s="408"/>
      <c r="Y1" s="444"/>
      <c r="Z1" s="444"/>
      <c r="AA1" s="441" t="s">
        <v>58</v>
      </c>
      <c r="AB1" s="441"/>
      <c r="AC1" s="140"/>
    </row>
    <row r="2" spans="5:29" s="1" customFormat="1" ht="18" customHeight="1">
      <c r="E2" s="388"/>
      <c r="F2" s="388"/>
      <c r="G2" s="388"/>
      <c r="H2" s="388"/>
      <c r="I2" s="388"/>
      <c r="J2" s="388"/>
      <c r="K2" s="408"/>
      <c r="L2" s="408"/>
      <c r="M2" s="443"/>
      <c r="N2" s="443"/>
      <c r="O2" s="443"/>
      <c r="P2" s="443"/>
      <c r="Q2" s="408"/>
      <c r="R2" s="408"/>
      <c r="S2" s="408"/>
      <c r="T2" s="408"/>
      <c r="U2" s="408"/>
      <c r="V2" s="408"/>
      <c r="W2" s="408"/>
      <c r="X2" s="408"/>
      <c r="Y2" s="444"/>
      <c r="Z2" s="444"/>
      <c r="AA2" s="441"/>
      <c r="AB2" s="441"/>
      <c r="AC2" s="140"/>
    </row>
    <row r="3" spans="5:29" s="1" customFormat="1" ht="18" customHeight="1">
      <c r="E3" s="388"/>
      <c r="F3" s="388"/>
      <c r="G3" s="388"/>
      <c r="H3" s="388"/>
      <c r="I3" s="388"/>
      <c r="J3" s="388"/>
      <c r="K3" s="408"/>
      <c r="L3" s="408"/>
      <c r="M3" s="443"/>
      <c r="N3" s="443"/>
      <c r="O3" s="443"/>
      <c r="P3" s="443"/>
      <c r="Q3" s="408"/>
      <c r="R3" s="408"/>
      <c r="S3" s="408"/>
      <c r="T3" s="408"/>
      <c r="U3" s="408"/>
      <c r="V3" s="408"/>
      <c r="W3" s="408"/>
      <c r="X3" s="408"/>
      <c r="Y3" s="444"/>
      <c r="Z3" s="444"/>
      <c r="AA3" s="441"/>
      <c r="AB3" s="441"/>
      <c r="AC3" s="140"/>
    </row>
    <row r="4" spans="5:29" s="1" customFormat="1" ht="18" customHeight="1">
      <c r="E4" s="388"/>
      <c r="F4" s="388"/>
      <c r="G4" s="388"/>
      <c r="H4" s="388"/>
      <c r="I4" s="388"/>
      <c r="J4" s="388"/>
      <c r="K4" s="408"/>
      <c r="L4" s="408"/>
      <c r="M4" s="443"/>
      <c r="N4" s="443"/>
      <c r="O4" s="443"/>
      <c r="P4" s="443"/>
      <c r="Q4" s="408"/>
      <c r="R4" s="408"/>
      <c r="S4" s="408"/>
      <c r="T4" s="408"/>
      <c r="U4" s="408"/>
      <c r="V4" s="408"/>
      <c r="W4" s="408"/>
      <c r="X4" s="408"/>
      <c r="Y4" s="444"/>
      <c r="Z4" s="444"/>
      <c r="AA4" s="441"/>
      <c r="AB4" s="441"/>
      <c r="AC4" s="140"/>
    </row>
    <row r="5" spans="5:29" s="1" customFormat="1" ht="18" customHeight="1">
      <c r="E5" s="388"/>
      <c r="F5" s="388"/>
      <c r="G5" s="388"/>
      <c r="H5" s="388"/>
      <c r="I5" s="388"/>
      <c r="J5" s="388"/>
      <c r="K5" s="408"/>
      <c r="L5" s="408"/>
      <c r="M5" s="443"/>
      <c r="N5" s="443"/>
      <c r="O5" s="443"/>
      <c r="P5" s="443"/>
      <c r="Q5" s="408"/>
      <c r="R5" s="408"/>
      <c r="S5" s="408"/>
      <c r="T5" s="408"/>
      <c r="U5" s="408"/>
      <c r="V5" s="408"/>
      <c r="W5" s="408"/>
      <c r="X5" s="408"/>
      <c r="Y5" s="444"/>
      <c r="Z5" s="444"/>
      <c r="AA5" s="441"/>
      <c r="AB5" s="441"/>
      <c r="AC5" s="140"/>
    </row>
    <row r="6" spans="5:29" s="1" customFormat="1" ht="18" customHeight="1">
      <c r="E6" s="388"/>
      <c r="F6" s="388"/>
      <c r="G6" s="388"/>
      <c r="H6" s="388"/>
      <c r="I6" s="388"/>
      <c r="J6" s="388"/>
      <c r="K6" s="408"/>
      <c r="L6" s="408"/>
      <c r="M6" s="443"/>
      <c r="N6" s="443"/>
      <c r="O6" s="443"/>
      <c r="P6" s="443"/>
      <c r="Q6" s="408"/>
      <c r="R6" s="408"/>
      <c r="S6" s="408"/>
      <c r="T6" s="408"/>
      <c r="U6" s="408"/>
      <c r="V6" s="408"/>
      <c r="W6" s="408"/>
      <c r="X6" s="408"/>
      <c r="Y6" s="444"/>
      <c r="Z6" s="444"/>
      <c r="AA6" s="441"/>
      <c r="AB6" s="441"/>
      <c r="AC6" s="140"/>
    </row>
    <row r="7" spans="5:29" s="1" customFormat="1" ht="18" customHeight="1">
      <c r="E7" s="388"/>
      <c r="F7" s="388"/>
      <c r="G7" s="388"/>
      <c r="H7" s="388"/>
      <c r="I7" s="388"/>
      <c r="J7" s="388"/>
      <c r="K7" s="408"/>
      <c r="L7" s="408"/>
      <c r="M7" s="443"/>
      <c r="N7" s="443"/>
      <c r="O7" s="443"/>
      <c r="P7" s="443"/>
      <c r="Q7" s="408"/>
      <c r="R7" s="408"/>
      <c r="S7" s="408"/>
      <c r="T7" s="408"/>
      <c r="U7" s="408"/>
      <c r="V7" s="408"/>
      <c r="W7" s="408"/>
      <c r="X7" s="408"/>
      <c r="Y7" s="444"/>
      <c r="Z7" s="444"/>
      <c r="AA7" s="441"/>
      <c r="AB7" s="441"/>
      <c r="AC7" s="140"/>
    </row>
    <row r="8" spans="5:29" s="1" customFormat="1" ht="18" customHeight="1">
      <c r="E8" s="388"/>
      <c r="F8" s="388"/>
      <c r="G8" s="388"/>
      <c r="H8" s="388"/>
      <c r="I8" s="388"/>
      <c r="J8" s="388"/>
      <c r="K8" s="408"/>
      <c r="L8" s="408"/>
      <c r="M8" s="443"/>
      <c r="N8" s="443"/>
      <c r="O8" s="443"/>
      <c r="P8" s="443"/>
      <c r="Q8" s="408"/>
      <c r="R8" s="408"/>
      <c r="S8" s="408"/>
      <c r="T8" s="408"/>
      <c r="U8" s="408"/>
      <c r="V8" s="408"/>
      <c r="W8" s="408"/>
      <c r="X8" s="408"/>
      <c r="Y8" s="444"/>
      <c r="Z8" s="444"/>
      <c r="AA8" s="441"/>
      <c r="AB8" s="441"/>
      <c r="AC8" s="140"/>
    </row>
    <row r="9" spans="5:29" s="1" customFormat="1" ht="18" customHeight="1">
      <c r="E9" s="388"/>
      <c r="F9" s="388"/>
      <c r="G9" s="388"/>
      <c r="H9" s="388"/>
      <c r="I9" s="388"/>
      <c r="J9" s="388"/>
      <c r="K9" s="408"/>
      <c r="L9" s="408"/>
      <c r="M9" s="443"/>
      <c r="N9" s="443"/>
      <c r="O9" s="443"/>
      <c r="P9" s="443"/>
      <c r="Q9" s="408"/>
      <c r="R9" s="408"/>
      <c r="S9" s="408"/>
      <c r="T9" s="408"/>
      <c r="U9" s="408"/>
      <c r="V9" s="408"/>
      <c r="W9" s="408"/>
      <c r="X9" s="408"/>
      <c r="Y9" s="444"/>
      <c r="Z9" s="444"/>
      <c r="AA9" s="441"/>
      <c r="AB9" s="441"/>
      <c r="AC9" s="140"/>
    </row>
    <row r="10" spans="5:29" s="1" customFormat="1" ht="18" customHeight="1">
      <c r="E10" s="388"/>
      <c r="F10" s="388"/>
      <c r="G10" s="388"/>
      <c r="H10" s="388"/>
      <c r="I10" s="388"/>
      <c r="J10" s="388"/>
      <c r="K10" s="408"/>
      <c r="L10" s="408"/>
      <c r="M10" s="443"/>
      <c r="N10" s="443"/>
      <c r="O10" s="443"/>
      <c r="P10" s="443"/>
      <c r="Q10" s="408"/>
      <c r="R10" s="408"/>
      <c r="S10" s="408"/>
      <c r="T10" s="408"/>
      <c r="U10" s="408"/>
      <c r="V10" s="408"/>
      <c r="W10" s="408"/>
      <c r="X10" s="408"/>
      <c r="Y10" s="444"/>
      <c r="Z10" s="444"/>
      <c r="AA10" s="441"/>
      <c r="AB10" s="441"/>
      <c r="AC10" s="140"/>
    </row>
    <row r="11" spans="5:29" s="1" customFormat="1" ht="18" customHeight="1">
      <c r="E11" s="388"/>
      <c r="F11" s="388"/>
      <c r="G11" s="388"/>
      <c r="H11" s="388"/>
      <c r="I11" s="388"/>
      <c r="J11" s="388"/>
      <c r="K11" s="408"/>
      <c r="L11" s="408"/>
      <c r="M11" s="443"/>
      <c r="N11" s="443"/>
      <c r="O11" s="443"/>
      <c r="P11" s="443"/>
      <c r="Q11" s="408"/>
      <c r="R11" s="408"/>
      <c r="S11" s="408"/>
      <c r="T11" s="408"/>
      <c r="U11" s="408"/>
      <c r="V11" s="408"/>
      <c r="W11" s="408"/>
      <c r="X11" s="408"/>
      <c r="Y11" s="444"/>
      <c r="Z11" s="444"/>
      <c r="AA11" s="441"/>
      <c r="AB11" s="441"/>
      <c r="AC11" s="140"/>
    </row>
    <row r="12" spans="4:29" s="1" customFormat="1" ht="5.25" customHeight="1">
      <c r="D12" s="11"/>
      <c r="E12" s="388"/>
      <c r="F12" s="388"/>
      <c r="G12" s="388"/>
      <c r="H12" s="388"/>
      <c r="I12" s="388"/>
      <c r="J12" s="388"/>
      <c r="K12" s="408"/>
      <c r="L12" s="408"/>
      <c r="M12" s="443"/>
      <c r="N12" s="443"/>
      <c r="O12" s="443"/>
      <c r="P12" s="443"/>
      <c r="Q12" s="408"/>
      <c r="R12" s="408"/>
      <c r="S12" s="408"/>
      <c r="T12" s="408"/>
      <c r="U12" s="408"/>
      <c r="V12" s="408"/>
      <c r="W12" s="408"/>
      <c r="X12" s="408"/>
      <c r="Y12" s="444"/>
      <c r="Z12" s="444"/>
      <c r="AA12" s="441"/>
      <c r="AB12" s="441"/>
      <c r="AC12" s="140"/>
    </row>
    <row r="13" spans="2:29" s="1" customFormat="1" ht="18" customHeight="1">
      <c r="B13" s="412" t="s">
        <v>10</v>
      </c>
      <c r="C13" s="73"/>
      <c r="D13" s="11"/>
      <c r="E13" s="388"/>
      <c r="F13" s="388"/>
      <c r="G13" s="388"/>
      <c r="H13" s="388"/>
      <c r="I13" s="388"/>
      <c r="J13" s="388"/>
      <c r="K13" s="408"/>
      <c r="L13" s="408"/>
      <c r="M13" s="443"/>
      <c r="N13" s="443"/>
      <c r="O13" s="443"/>
      <c r="P13" s="443"/>
      <c r="Q13" s="408"/>
      <c r="R13" s="408"/>
      <c r="S13" s="408"/>
      <c r="T13" s="408"/>
      <c r="U13" s="408"/>
      <c r="V13" s="408"/>
      <c r="W13" s="408"/>
      <c r="X13" s="408"/>
      <c r="Y13" s="444"/>
      <c r="Z13" s="444"/>
      <c r="AA13" s="441"/>
      <c r="AB13" s="441"/>
      <c r="AC13" s="140"/>
    </row>
    <row r="14" spans="2:29" s="1" customFormat="1" ht="18" customHeight="1">
      <c r="B14" s="413"/>
      <c r="C14" s="73"/>
      <c r="D14" s="70"/>
      <c r="E14" s="388"/>
      <c r="F14" s="388"/>
      <c r="G14" s="388"/>
      <c r="H14" s="388"/>
      <c r="I14" s="388"/>
      <c r="J14" s="388"/>
      <c r="K14" s="408"/>
      <c r="L14" s="408"/>
      <c r="M14" s="443"/>
      <c r="N14" s="443"/>
      <c r="O14" s="443"/>
      <c r="P14" s="443"/>
      <c r="Q14" s="408"/>
      <c r="R14" s="408"/>
      <c r="S14" s="408"/>
      <c r="T14" s="408"/>
      <c r="U14" s="408"/>
      <c r="V14" s="408"/>
      <c r="W14" s="408"/>
      <c r="X14" s="408"/>
      <c r="Y14" s="444"/>
      <c r="Z14" s="444"/>
      <c r="AA14" s="441"/>
      <c r="AB14" s="441"/>
      <c r="AC14" s="140"/>
    </row>
    <row r="15" spans="2:29" s="1" customFormat="1" ht="18" customHeight="1" thickBot="1">
      <c r="B15" s="414" t="s">
        <v>8</v>
      </c>
      <c r="C15" s="75"/>
      <c r="D15" s="70"/>
      <c r="E15" s="388"/>
      <c r="F15" s="388"/>
      <c r="G15" s="388"/>
      <c r="H15" s="388"/>
      <c r="I15" s="388"/>
      <c r="J15" s="388"/>
      <c r="K15" s="408"/>
      <c r="L15" s="408"/>
      <c r="M15" s="443"/>
      <c r="N15" s="443"/>
      <c r="O15" s="443"/>
      <c r="P15" s="443"/>
      <c r="Q15" s="408"/>
      <c r="R15" s="408"/>
      <c r="S15" s="408"/>
      <c r="T15" s="408"/>
      <c r="U15" s="408"/>
      <c r="V15" s="408"/>
      <c r="W15" s="408"/>
      <c r="X15" s="408"/>
      <c r="Y15" s="444"/>
      <c r="Z15" s="444"/>
      <c r="AA15" s="441"/>
      <c r="AB15" s="441"/>
      <c r="AC15" s="140"/>
    </row>
    <row r="16" spans="2:29" s="1" customFormat="1" ht="18" customHeight="1" thickTop="1">
      <c r="B16" s="414"/>
      <c r="C16" s="75" t="s">
        <v>178</v>
      </c>
      <c r="D16" s="71"/>
      <c r="E16" s="442" t="s">
        <v>37</v>
      </c>
      <c r="F16" s="428"/>
      <c r="G16" s="428" t="s">
        <v>59</v>
      </c>
      <c r="H16" s="428"/>
      <c r="I16" s="428" t="s">
        <v>54</v>
      </c>
      <c r="J16" s="428"/>
      <c r="K16" s="424" t="s">
        <v>185</v>
      </c>
      <c r="L16" s="424"/>
      <c r="M16" s="327" t="s">
        <v>150</v>
      </c>
      <c r="N16" s="327"/>
      <c r="O16" s="327" t="s">
        <v>128</v>
      </c>
      <c r="P16" s="327"/>
      <c r="Q16" s="424" t="s">
        <v>184</v>
      </c>
      <c r="R16" s="424"/>
      <c r="S16" s="424" t="s">
        <v>186</v>
      </c>
      <c r="T16" s="424"/>
      <c r="U16" s="424" t="s">
        <v>187</v>
      </c>
      <c r="V16" s="424"/>
      <c r="W16" s="424" t="s">
        <v>188</v>
      </c>
      <c r="X16" s="424"/>
      <c r="Y16" s="327" t="s">
        <v>41</v>
      </c>
      <c r="Z16" s="327"/>
      <c r="AA16" s="436" t="s">
        <v>9</v>
      </c>
      <c r="AB16" s="436"/>
      <c r="AC16" s="194"/>
    </row>
    <row r="17" spans="2:29" s="5" customFormat="1" ht="18" customHeight="1">
      <c r="B17" s="335" t="s">
        <v>116</v>
      </c>
      <c r="C17" s="391" t="s">
        <v>2</v>
      </c>
      <c r="D17" s="406"/>
      <c r="E17" s="437">
        <v>44942</v>
      </c>
      <c r="F17" s="438"/>
      <c r="G17" s="429">
        <v>44471</v>
      </c>
      <c r="H17" s="429"/>
      <c r="I17" s="429">
        <v>44492</v>
      </c>
      <c r="J17" s="429"/>
      <c r="K17" s="425">
        <v>44864</v>
      </c>
      <c r="L17" s="425"/>
      <c r="M17" s="323">
        <v>44940</v>
      </c>
      <c r="N17" s="323"/>
      <c r="O17" s="323"/>
      <c r="P17" s="323"/>
      <c r="Q17" s="425">
        <v>44891</v>
      </c>
      <c r="R17" s="425"/>
      <c r="S17" s="425">
        <v>44590</v>
      </c>
      <c r="T17" s="425"/>
      <c r="U17" s="425">
        <v>44990</v>
      </c>
      <c r="V17" s="425"/>
      <c r="W17" s="425">
        <v>45025</v>
      </c>
      <c r="X17" s="425"/>
      <c r="Y17" s="433"/>
      <c r="Z17" s="433"/>
      <c r="AA17" s="434">
        <v>45074</v>
      </c>
      <c r="AB17" s="434"/>
      <c r="AC17" s="195" t="s">
        <v>1</v>
      </c>
    </row>
    <row r="18" spans="2:29" s="1" customFormat="1" ht="15.75" customHeight="1">
      <c r="B18" s="336"/>
      <c r="C18" s="352" t="s">
        <v>3</v>
      </c>
      <c r="D18" s="407"/>
      <c r="E18" s="439">
        <f>30*(1+(E19/100))</f>
        <v>184.5</v>
      </c>
      <c r="F18" s="430"/>
      <c r="G18" s="430">
        <f>30*(1+(G19/100))</f>
        <v>30</v>
      </c>
      <c r="H18" s="430"/>
      <c r="I18" s="430">
        <f>30*(1+(I19/100))</f>
        <v>30</v>
      </c>
      <c r="J18" s="430"/>
      <c r="K18" s="426">
        <f>30*(1+(K19/100))</f>
        <v>84.9</v>
      </c>
      <c r="L18" s="426"/>
      <c r="M18" s="309">
        <f>30*(1+(M19/100))</f>
        <v>32.7</v>
      </c>
      <c r="N18" s="309"/>
      <c r="O18" s="440">
        <f>30*(1+(O19/100))</f>
        <v>30</v>
      </c>
      <c r="P18" s="440"/>
      <c r="Q18" s="426">
        <f>30*(1+(Q19/100))</f>
        <v>108</v>
      </c>
      <c r="R18" s="426"/>
      <c r="S18" s="426">
        <f>30*(1+(S19/100))</f>
        <v>30</v>
      </c>
      <c r="T18" s="426"/>
      <c r="U18" s="426">
        <f>30*(1+(U19/100))</f>
        <v>30</v>
      </c>
      <c r="V18" s="426"/>
      <c r="W18" s="426">
        <f>30*(1+(W19/100))</f>
        <v>30</v>
      </c>
      <c r="X18" s="426"/>
      <c r="Y18" s="309">
        <f>50*(1+(Y19/100))</f>
        <v>50</v>
      </c>
      <c r="Z18" s="309"/>
      <c r="AA18" s="435">
        <f>180*(1+(AA19/100))</f>
        <v>180</v>
      </c>
      <c r="AB18" s="435"/>
      <c r="AC18" s="188"/>
    </row>
    <row r="19" spans="1:29" s="1" customFormat="1" ht="18" customHeight="1" thickBot="1">
      <c r="A19" s="14"/>
      <c r="B19" s="14"/>
      <c r="C19" s="407" t="s">
        <v>4</v>
      </c>
      <c r="D19" s="407"/>
      <c r="E19" s="432">
        <v>515</v>
      </c>
      <c r="F19" s="431"/>
      <c r="G19" s="431"/>
      <c r="H19" s="431"/>
      <c r="I19" s="431"/>
      <c r="J19" s="431"/>
      <c r="K19" s="431">
        <v>183</v>
      </c>
      <c r="L19" s="431"/>
      <c r="M19" s="427">
        <v>9</v>
      </c>
      <c r="N19" s="427"/>
      <c r="O19" s="427"/>
      <c r="P19" s="427"/>
      <c r="Q19" s="427">
        <v>260</v>
      </c>
      <c r="R19" s="427"/>
      <c r="S19" s="427"/>
      <c r="T19" s="427"/>
      <c r="U19" s="427"/>
      <c r="V19" s="427"/>
      <c r="W19" s="427"/>
      <c r="X19" s="427"/>
      <c r="Y19" s="431"/>
      <c r="Z19" s="431"/>
      <c r="AA19" s="431"/>
      <c r="AB19" s="431"/>
      <c r="AC19" s="86"/>
    </row>
    <row r="20" spans="1:29" s="41" customFormat="1" ht="21" customHeight="1" thickTop="1">
      <c r="A20" s="94">
        <v>1</v>
      </c>
      <c r="B20" s="113" t="s">
        <v>15</v>
      </c>
      <c r="C20" s="113" t="s">
        <v>42</v>
      </c>
      <c r="D20" s="95">
        <v>2001</v>
      </c>
      <c r="E20" s="88">
        <v>115</v>
      </c>
      <c r="F20" s="96">
        <f aca="true" t="shared" si="0" ref="F20:F28">IF(E20="",0,$E$18*(1.01-(LOG(E20)/LOG($E$19))))</f>
        <v>46.14375432382132</v>
      </c>
      <c r="G20" s="89"/>
      <c r="H20" s="96">
        <f aca="true" t="shared" si="1" ref="H20:H28">IF(G20="",0,$G$18*(1.01-(LOG(G20)/LOG($G$19))))</f>
        <v>0</v>
      </c>
      <c r="I20" s="97"/>
      <c r="J20" s="96">
        <f>IF(I20="",0,I17*(1.01-(LOG(I20)/LOG($I$19))))</f>
        <v>0</v>
      </c>
      <c r="K20" s="88">
        <v>148</v>
      </c>
      <c r="L20" s="98">
        <f aca="true" t="shared" si="2" ref="L20:L28">IF(K20="",0,$K$18*(1.01-(LOG(K20)/LOG($K$19))))</f>
        <v>4.308468324689454</v>
      </c>
      <c r="M20" s="88">
        <v>2</v>
      </c>
      <c r="N20" s="98">
        <f aca="true" t="shared" si="3" ref="N20:N28">IF(M20="",0,$M$18*(1.01-(LOG(M20)/LOG($M$19))))</f>
        <v>22.711298529106674</v>
      </c>
      <c r="O20" s="88"/>
      <c r="P20" s="98">
        <f aca="true" t="shared" si="4" ref="P20:P28">IF(O20="",0,$O$18*(1.01-(LOG(O20)/LOG($O$19))))</f>
        <v>0</v>
      </c>
      <c r="Q20" s="88">
        <v>116</v>
      </c>
      <c r="R20" s="98">
        <f aca="true" t="shared" si="5" ref="R20:R28">IF(Q20="",0,$Q$18*(1.01-(LOG(Q20)/LOG($Q$19))))</f>
        <v>16.755394006376648</v>
      </c>
      <c r="S20" s="88"/>
      <c r="T20" s="98">
        <f aca="true" t="shared" si="6" ref="T20:T28">IF(S20="",0,$S$18*(1.01-(LOG(S20)/LOG($S$19))))</f>
        <v>0</v>
      </c>
      <c r="U20" s="88"/>
      <c r="V20" s="98">
        <f aca="true" t="shared" si="7" ref="V20:V28">IF(U20="",0,$U$18*(1.01-(LOG(U20)/LOG($U$19))))</f>
        <v>0</v>
      </c>
      <c r="W20" s="88"/>
      <c r="X20" s="98">
        <f aca="true" t="shared" si="8" ref="X20:X28">IF(W20="",0,$W$18*(1.01-(LOG(W20)/LOG($W$19))))</f>
        <v>0</v>
      </c>
      <c r="Y20" s="82"/>
      <c r="Z20" s="96">
        <f>IF(Y20="",0,$Y$18*(1.01-(LOG(Y20)/LOG($Y$19))))</f>
        <v>0</v>
      </c>
      <c r="AA20" s="82"/>
      <c r="AB20" s="96">
        <f aca="true" t="shared" si="9" ref="AB20:AB28">IF(AA20="",0,$AA$18*(1.01-(LOG(AA20)/LOG($AA$19))))</f>
        <v>0</v>
      </c>
      <c r="AC20" s="127">
        <f aca="true" t="shared" si="10" ref="AC20:AC28">F20+H20+J20+L20+N20+P20+R20+T20+V20+X20+Z20+AB20</f>
        <v>89.9189151839941</v>
      </c>
    </row>
    <row r="21" spans="1:29" s="41" customFormat="1" ht="21" customHeight="1">
      <c r="A21" s="99">
        <v>2</v>
      </c>
      <c r="B21" s="114" t="s">
        <v>20</v>
      </c>
      <c r="C21" s="114" t="s">
        <v>28</v>
      </c>
      <c r="D21" s="101">
        <v>2003</v>
      </c>
      <c r="E21" s="67">
        <v>260</v>
      </c>
      <c r="F21" s="104">
        <f t="shared" si="0"/>
        <v>22.040333381734282</v>
      </c>
      <c r="G21" s="62"/>
      <c r="H21" s="102">
        <f t="shared" si="1"/>
        <v>0</v>
      </c>
      <c r="I21" s="106"/>
      <c r="J21" s="102">
        <f>IF(I21="",0,I10*(1.01-(LOG(I21)/LOG($I$19))))</f>
        <v>0</v>
      </c>
      <c r="K21" s="67"/>
      <c r="L21" s="104">
        <f t="shared" si="2"/>
        <v>0</v>
      </c>
      <c r="M21" s="67">
        <v>3</v>
      </c>
      <c r="N21" s="104">
        <f t="shared" si="3"/>
        <v>16.677000000000003</v>
      </c>
      <c r="O21" s="67"/>
      <c r="P21" s="104">
        <f t="shared" si="4"/>
        <v>0</v>
      </c>
      <c r="Q21" s="67"/>
      <c r="R21" s="104">
        <f t="shared" si="5"/>
        <v>0</v>
      </c>
      <c r="S21" s="67"/>
      <c r="T21" s="104">
        <f t="shared" si="6"/>
        <v>0</v>
      </c>
      <c r="U21" s="67"/>
      <c r="V21" s="104">
        <f t="shared" si="7"/>
        <v>0</v>
      </c>
      <c r="W21" s="67"/>
      <c r="X21" s="104">
        <f t="shared" si="8"/>
        <v>0</v>
      </c>
      <c r="Y21" s="67"/>
      <c r="Z21" s="102">
        <f>IF(Y21="",0,$Y$18*(1.01-(LOG(Y21)/LOG($Y$19))))</f>
        <v>0</v>
      </c>
      <c r="AA21" s="67"/>
      <c r="AB21" s="104">
        <f t="shared" si="9"/>
        <v>0</v>
      </c>
      <c r="AC21" s="131">
        <f>F21+H21+J21+L21+N21+P21+R21+T21+V21+X21+Z21+AB21</f>
        <v>38.717333381734285</v>
      </c>
    </row>
    <row r="22" spans="1:29" s="41" customFormat="1" ht="21" customHeight="1">
      <c r="A22" s="99">
        <v>3</v>
      </c>
      <c r="B22" s="114" t="s">
        <v>30</v>
      </c>
      <c r="C22" s="114" t="s">
        <v>32</v>
      </c>
      <c r="D22" s="101">
        <v>1965</v>
      </c>
      <c r="E22" s="63">
        <v>420</v>
      </c>
      <c r="F22" s="102">
        <f t="shared" si="0"/>
        <v>7.87011104207953</v>
      </c>
      <c r="G22" s="90"/>
      <c r="H22" s="102">
        <f t="shared" si="1"/>
        <v>0</v>
      </c>
      <c r="I22" s="103"/>
      <c r="J22" s="102">
        <f>IF(I22="",0,I19*(1.01-(LOG(I22)/LOG($I$19))))</f>
        <v>0</v>
      </c>
      <c r="K22" s="63"/>
      <c r="L22" s="102">
        <f t="shared" si="2"/>
        <v>0</v>
      </c>
      <c r="M22" s="67">
        <v>9</v>
      </c>
      <c r="N22" s="104">
        <f t="shared" si="3"/>
        <v>0.32700000000000035</v>
      </c>
      <c r="O22" s="67"/>
      <c r="P22" s="104">
        <f t="shared" si="4"/>
        <v>0</v>
      </c>
      <c r="Q22" s="67"/>
      <c r="R22" s="104">
        <f t="shared" si="5"/>
        <v>0</v>
      </c>
      <c r="S22" s="67"/>
      <c r="T22" s="104">
        <f t="shared" si="6"/>
        <v>0</v>
      </c>
      <c r="U22" s="67"/>
      <c r="V22" s="104">
        <f t="shared" si="7"/>
        <v>0</v>
      </c>
      <c r="W22" s="67"/>
      <c r="X22" s="104">
        <f t="shared" si="8"/>
        <v>0</v>
      </c>
      <c r="Y22" s="63"/>
      <c r="Z22" s="102">
        <f>IF(Y22="",0,$Y$18*(1.01-(LOG(Y22)/LOG($Y$19))))</f>
        <v>0</v>
      </c>
      <c r="AA22" s="63"/>
      <c r="AB22" s="102">
        <f t="shared" si="9"/>
        <v>0</v>
      </c>
      <c r="AC22" s="131">
        <f t="shared" si="10"/>
        <v>8.19711104207953</v>
      </c>
    </row>
    <row r="23" spans="1:29" s="41" customFormat="1" ht="21" customHeight="1">
      <c r="A23" s="99">
        <v>4</v>
      </c>
      <c r="B23" s="114" t="s">
        <v>191</v>
      </c>
      <c r="C23" s="114" t="s">
        <v>21</v>
      </c>
      <c r="D23" s="101"/>
      <c r="E23" s="67"/>
      <c r="F23" s="104">
        <f t="shared" si="0"/>
        <v>0</v>
      </c>
      <c r="G23" s="62"/>
      <c r="H23" s="102">
        <f t="shared" si="1"/>
        <v>0</v>
      </c>
      <c r="I23" s="106"/>
      <c r="J23" s="102">
        <f>IF(I23="",0,I17*(1.01-(LOG(I23)/LOG($I$19))))</f>
        <v>0</v>
      </c>
      <c r="K23" s="67"/>
      <c r="L23" s="104">
        <f t="shared" si="2"/>
        <v>0</v>
      </c>
      <c r="M23" s="67">
        <v>5</v>
      </c>
      <c r="N23" s="104">
        <f t="shared" si="3"/>
        <v>9.07468293626189</v>
      </c>
      <c r="O23" s="67"/>
      <c r="P23" s="104">
        <f t="shared" si="4"/>
        <v>0</v>
      </c>
      <c r="Q23" s="67"/>
      <c r="R23" s="104">
        <f t="shared" si="5"/>
        <v>0</v>
      </c>
      <c r="S23" s="67"/>
      <c r="T23" s="104">
        <f t="shared" si="6"/>
        <v>0</v>
      </c>
      <c r="U23" s="67"/>
      <c r="V23" s="104">
        <f t="shared" si="7"/>
        <v>0</v>
      </c>
      <c r="W23" s="67"/>
      <c r="X23" s="104">
        <f t="shared" si="8"/>
        <v>0</v>
      </c>
      <c r="Y23" s="67"/>
      <c r="Z23" s="102">
        <f>IF(Y23="",0,$Y$18*(1.01-(LOG(Y23)/LOG($Y$19))))</f>
        <v>0</v>
      </c>
      <c r="AA23" s="67"/>
      <c r="AB23" s="104">
        <f t="shared" si="9"/>
        <v>0</v>
      </c>
      <c r="AC23" s="131">
        <f t="shared" si="10"/>
        <v>9.07468293626189</v>
      </c>
    </row>
    <row r="24" spans="1:29" s="87" customFormat="1" ht="21" customHeight="1">
      <c r="A24" s="99">
        <v>5</v>
      </c>
      <c r="B24" s="114" t="s">
        <v>18</v>
      </c>
      <c r="C24" s="114" t="s">
        <v>183</v>
      </c>
      <c r="D24" s="101"/>
      <c r="E24" s="63">
        <v>417</v>
      </c>
      <c r="F24" s="102">
        <f t="shared" si="0"/>
        <v>8.08192253428409</v>
      </c>
      <c r="G24" s="90"/>
      <c r="H24" s="102">
        <f t="shared" si="1"/>
        <v>0</v>
      </c>
      <c r="I24" s="103"/>
      <c r="J24" s="102">
        <f>IF(I24="",0,I20*(1.01-(LOG(I24)/LOG($I$19))))</f>
        <v>0</v>
      </c>
      <c r="K24" s="63"/>
      <c r="L24" s="102">
        <f t="shared" si="2"/>
        <v>0</v>
      </c>
      <c r="M24" s="67"/>
      <c r="N24" s="104">
        <f t="shared" si="3"/>
        <v>0</v>
      </c>
      <c r="O24" s="67"/>
      <c r="P24" s="104">
        <f t="shared" si="4"/>
        <v>0</v>
      </c>
      <c r="Q24" s="67"/>
      <c r="R24" s="104">
        <f t="shared" si="5"/>
        <v>0</v>
      </c>
      <c r="S24" s="67"/>
      <c r="T24" s="104">
        <f t="shared" si="6"/>
        <v>0</v>
      </c>
      <c r="U24" s="67"/>
      <c r="V24" s="104">
        <f>IF(U24="",0,$U$18*(1.01-(LOG(U24)/LOG($U$19))))</f>
        <v>0</v>
      </c>
      <c r="W24" s="67"/>
      <c r="X24" s="104">
        <f t="shared" si="8"/>
        <v>0</v>
      </c>
      <c r="Y24" s="63"/>
      <c r="Z24" s="102">
        <f>IF(Y24="",0,$Y$18*(1.01-(LOG(Y24)/LOG($Y$19))))</f>
        <v>0</v>
      </c>
      <c r="AA24" s="63"/>
      <c r="AB24" s="102">
        <f t="shared" si="9"/>
        <v>0</v>
      </c>
      <c r="AC24" s="131">
        <f t="shared" si="10"/>
        <v>8.08192253428409</v>
      </c>
    </row>
    <row r="25" spans="1:29" s="41" customFormat="1" ht="21" customHeight="1">
      <c r="A25" s="99">
        <v>6</v>
      </c>
      <c r="B25" s="115" t="s">
        <v>192</v>
      </c>
      <c r="C25" s="114" t="s">
        <v>25</v>
      </c>
      <c r="D25" s="101"/>
      <c r="E25" s="67"/>
      <c r="F25" s="104">
        <f t="shared" si="0"/>
        <v>0</v>
      </c>
      <c r="G25" s="62"/>
      <c r="H25" s="102">
        <f t="shared" si="1"/>
        <v>0</v>
      </c>
      <c r="I25" s="106"/>
      <c r="J25" s="102">
        <f>IF(I25="",0,I18*(1.01-(LOG(I25)/LOG($I$19))))</f>
        <v>0</v>
      </c>
      <c r="K25" s="67"/>
      <c r="L25" s="104">
        <f t="shared" si="2"/>
        <v>0</v>
      </c>
      <c r="M25" s="67">
        <v>6</v>
      </c>
      <c r="N25" s="104">
        <f t="shared" si="3"/>
        <v>6.36129852910667</v>
      </c>
      <c r="O25" s="67"/>
      <c r="P25" s="104">
        <f t="shared" si="4"/>
        <v>0</v>
      </c>
      <c r="Q25" s="67"/>
      <c r="R25" s="104">
        <f t="shared" si="5"/>
        <v>0</v>
      </c>
      <c r="S25" s="67"/>
      <c r="T25" s="104">
        <f t="shared" si="6"/>
        <v>0</v>
      </c>
      <c r="U25" s="67"/>
      <c r="V25" s="104">
        <f t="shared" si="7"/>
        <v>0</v>
      </c>
      <c r="W25" s="67"/>
      <c r="X25" s="104">
        <f t="shared" si="8"/>
        <v>0</v>
      </c>
      <c r="Y25" s="67"/>
      <c r="Z25" s="102">
        <f>IF(Y25="",0,$Y$18*(1.01-(LOG(Y25)/LOG($Y$19))))</f>
        <v>0</v>
      </c>
      <c r="AA25" s="67"/>
      <c r="AB25" s="104">
        <f t="shared" si="9"/>
        <v>0</v>
      </c>
      <c r="AC25" s="131">
        <f t="shared" si="10"/>
        <v>6.36129852910667</v>
      </c>
    </row>
    <row r="26" spans="1:29" s="41" customFormat="1" ht="21" customHeight="1">
      <c r="A26" s="99">
        <v>7</v>
      </c>
      <c r="B26" s="115" t="s">
        <v>193</v>
      </c>
      <c r="C26" s="115" t="s">
        <v>91</v>
      </c>
      <c r="D26" s="101"/>
      <c r="E26" s="67"/>
      <c r="F26" s="104">
        <f t="shared" si="0"/>
        <v>0</v>
      </c>
      <c r="G26" s="62"/>
      <c r="H26" s="102">
        <f t="shared" si="1"/>
        <v>0</v>
      </c>
      <c r="I26" s="106"/>
      <c r="J26" s="102">
        <f>IF(I26="",0,I18*(1.01-(LOG(I26)/LOG($I$19))))</f>
        <v>0</v>
      </c>
      <c r="K26" s="67"/>
      <c r="L26" s="104">
        <f t="shared" si="2"/>
        <v>0</v>
      </c>
      <c r="M26" s="67">
        <v>8</v>
      </c>
      <c r="N26" s="104">
        <f t="shared" si="3"/>
        <v>2.079895587320016</v>
      </c>
      <c r="O26" s="67"/>
      <c r="P26" s="104">
        <f t="shared" si="4"/>
        <v>0</v>
      </c>
      <c r="Q26" s="67"/>
      <c r="R26" s="104">
        <f t="shared" si="5"/>
        <v>0</v>
      </c>
      <c r="S26" s="67"/>
      <c r="T26" s="104">
        <f t="shared" si="6"/>
        <v>0</v>
      </c>
      <c r="U26" s="67"/>
      <c r="V26" s="104">
        <f t="shared" si="7"/>
        <v>0</v>
      </c>
      <c r="W26" s="67"/>
      <c r="X26" s="104">
        <f t="shared" si="8"/>
        <v>0</v>
      </c>
      <c r="Y26" s="67"/>
      <c r="Z26" s="102">
        <f>IF(Y26="",0,$Y$18*(1.01-(LOG(Y26)/LOG($Y$19))))</f>
        <v>0</v>
      </c>
      <c r="AA26" s="67"/>
      <c r="AB26" s="104">
        <f t="shared" si="9"/>
        <v>0</v>
      </c>
      <c r="AC26" s="131">
        <f t="shared" si="10"/>
        <v>2.079895587320016</v>
      </c>
    </row>
    <row r="27" spans="1:29" s="41" customFormat="1" ht="21" customHeight="1">
      <c r="A27" s="99">
        <v>8</v>
      </c>
      <c r="B27" s="105"/>
      <c r="C27" s="105"/>
      <c r="D27" s="101"/>
      <c r="E27" s="67"/>
      <c r="F27" s="104">
        <f t="shared" si="0"/>
        <v>0</v>
      </c>
      <c r="G27" s="62"/>
      <c r="H27" s="102">
        <f t="shared" si="1"/>
        <v>0</v>
      </c>
      <c r="I27" s="106"/>
      <c r="J27" s="102">
        <f>IF(I27="",0,I18*(1.01-(LOG(I27)/LOG($I$19))))</f>
        <v>0</v>
      </c>
      <c r="K27" s="67"/>
      <c r="L27" s="104">
        <f t="shared" si="2"/>
        <v>0</v>
      </c>
      <c r="M27" s="67"/>
      <c r="N27" s="104">
        <f t="shared" si="3"/>
        <v>0</v>
      </c>
      <c r="O27" s="67"/>
      <c r="P27" s="104">
        <f t="shared" si="4"/>
        <v>0</v>
      </c>
      <c r="Q27" s="67"/>
      <c r="R27" s="104">
        <f t="shared" si="5"/>
        <v>0</v>
      </c>
      <c r="S27" s="67"/>
      <c r="T27" s="104">
        <f t="shared" si="6"/>
        <v>0</v>
      </c>
      <c r="U27" s="67"/>
      <c r="V27" s="104">
        <f t="shared" si="7"/>
        <v>0</v>
      </c>
      <c r="W27" s="67"/>
      <c r="X27" s="104">
        <f t="shared" si="8"/>
        <v>0</v>
      </c>
      <c r="Y27" s="67"/>
      <c r="Z27" s="102">
        <f>IF(Y27="",0,$Y$18*(1.01-(LOG(Y27)/LOG($Y$19))))</f>
        <v>0</v>
      </c>
      <c r="AA27" s="67"/>
      <c r="AB27" s="104">
        <f t="shared" si="9"/>
        <v>0</v>
      </c>
      <c r="AC27" s="131">
        <f t="shared" si="10"/>
        <v>0</v>
      </c>
    </row>
    <row r="28" spans="1:29" s="41" customFormat="1" ht="21" customHeight="1" thickBot="1">
      <c r="A28" s="107">
        <v>9</v>
      </c>
      <c r="B28" s="108"/>
      <c r="C28" s="108"/>
      <c r="D28" s="109"/>
      <c r="E28" s="69"/>
      <c r="F28" s="110">
        <f t="shared" si="0"/>
        <v>0</v>
      </c>
      <c r="G28" s="91"/>
      <c r="H28" s="111">
        <f t="shared" si="1"/>
        <v>0</v>
      </c>
      <c r="I28" s="112"/>
      <c r="J28" s="111">
        <f>IF(I28="",0,I18*(1.01-(LOG(I28)/LOG($I$19))))</f>
        <v>0</v>
      </c>
      <c r="K28" s="69"/>
      <c r="L28" s="110">
        <f t="shared" si="2"/>
        <v>0</v>
      </c>
      <c r="M28" s="69"/>
      <c r="N28" s="110">
        <f t="shared" si="3"/>
        <v>0</v>
      </c>
      <c r="O28" s="69"/>
      <c r="P28" s="110">
        <f t="shared" si="4"/>
        <v>0</v>
      </c>
      <c r="Q28" s="69"/>
      <c r="R28" s="110">
        <f t="shared" si="5"/>
        <v>0</v>
      </c>
      <c r="S28" s="69"/>
      <c r="T28" s="110">
        <f t="shared" si="6"/>
        <v>0</v>
      </c>
      <c r="U28" s="69"/>
      <c r="V28" s="110">
        <f t="shared" si="7"/>
        <v>0</v>
      </c>
      <c r="W28" s="69"/>
      <c r="X28" s="110">
        <f t="shared" si="8"/>
        <v>0</v>
      </c>
      <c r="Y28" s="69"/>
      <c r="Z28" s="110">
        <f>IF(Y28="",0,$Y$18*(1.01-(LOG(Y28)/LOG($Y$19))))</f>
        <v>0</v>
      </c>
      <c r="AA28" s="69"/>
      <c r="AB28" s="110">
        <f t="shared" si="9"/>
        <v>0</v>
      </c>
      <c r="AC28" s="137">
        <f t="shared" si="10"/>
        <v>0</v>
      </c>
    </row>
    <row r="29" spans="2:14" ht="18" customHeight="1" thickTop="1">
      <c r="B29" s="21"/>
      <c r="C29" s="21"/>
      <c r="M29" s="22"/>
      <c r="N29" s="22"/>
    </row>
    <row r="30" spans="2:14" ht="18" customHeight="1">
      <c r="B30" s="21"/>
      <c r="C30" s="21"/>
      <c r="M30" s="22"/>
      <c r="N30" s="22"/>
    </row>
    <row r="31" spans="2:3" ht="18" customHeight="1">
      <c r="B31" s="21"/>
      <c r="C31" s="21"/>
    </row>
    <row r="32" spans="2:3" ht="18" customHeight="1">
      <c r="B32" s="21"/>
      <c r="C32" s="21"/>
    </row>
    <row r="33" spans="2:3" ht="18" customHeight="1">
      <c r="B33" s="21"/>
      <c r="C33" s="21"/>
    </row>
    <row r="34" spans="2:3" ht="18" customHeight="1">
      <c r="B34" s="21"/>
      <c r="C34" s="21"/>
    </row>
    <row r="35" spans="2:3" ht="18" customHeight="1">
      <c r="B35" s="21"/>
      <c r="C35" s="21"/>
    </row>
    <row r="36" spans="2:3" ht="18" customHeight="1">
      <c r="B36" s="21"/>
      <c r="C36" s="21"/>
    </row>
    <row r="37" spans="2:3" ht="18" customHeight="1">
      <c r="B37" s="21"/>
      <c r="C37" s="21"/>
    </row>
    <row r="38" spans="2:3" ht="18" customHeight="1">
      <c r="B38" s="21"/>
      <c r="C38" s="21"/>
    </row>
    <row r="39" spans="2:3" ht="18" customHeight="1">
      <c r="B39" s="21"/>
      <c r="C39" s="21"/>
    </row>
    <row r="40" spans="2:3" ht="18" customHeight="1">
      <c r="B40" s="21"/>
      <c r="C40" s="21"/>
    </row>
    <row r="41" spans="2:3" ht="18" customHeight="1">
      <c r="B41" s="21"/>
      <c r="C41" s="21"/>
    </row>
    <row r="42" spans="2:3" ht="18" customHeight="1">
      <c r="B42" s="21"/>
      <c r="C42" s="21"/>
    </row>
    <row r="43" spans="2:3" ht="18" customHeight="1">
      <c r="B43" s="21"/>
      <c r="C43" s="21"/>
    </row>
    <row r="44" spans="2:3" ht="18" customHeight="1">
      <c r="B44" s="21"/>
      <c r="C44" s="21"/>
    </row>
    <row r="45" spans="2:3" ht="18" customHeight="1">
      <c r="B45" s="21"/>
      <c r="C45" s="21"/>
    </row>
    <row r="46" spans="2:3" ht="18" customHeight="1">
      <c r="B46" s="21"/>
      <c r="C46" s="21"/>
    </row>
    <row r="47" spans="2:3" ht="18" customHeight="1">
      <c r="B47" s="21"/>
      <c r="C47" s="21"/>
    </row>
    <row r="48" spans="2:3" ht="18" customHeight="1">
      <c r="B48" s="21"/>
      <c r="C48" s="21"/>
    </row>
    <row r="49" spans="2:3" ht="18" customHeight="1">
      <c r="B49" s="21"/>
      <c r="C49" s="21"/>
    </row>
    <row r="50" spans="2:3" ht="18" customHeight="1">
      <c r="B50" s="21"/>
      <c r="C50" s="21"/>
    </row>
    <row r="51" spans="2:3" ht="18" customHeight="1">
      <c r="B51" s="21"/>
      <c r="C51" s="21"/>
    </row>
    <row r="52" spans="2:3" ht="18" customHeight="1">
      <c r="B52" s="21"/>
      <c r="C52" s="21"/>
    </row>
    <row r="53" spans="2:3" ht="18" customHeight="1">
      <c r="B53" s="21"/>
      <c r="C53" s="21"/>
    </row>
    <row r="54" spans="2:3" ht="18" customHeight="1">
      <c r="B54" s="21"/>
      <c r="C54" s="21"/>
    </row>
    <row r="55" spans="2:3" ht="18" customHeight="1">
      <c r="B55" s="21"/>
      <c r="C55" s="21"/>
    </row>
    <row r="56" spans="2:3" ht="18" customHeight="1">
      <c r="B56" s="21"/>
      <c r="C56" s="21"/>
    </row>
    <row r="57" spans="2:3" ht="18" customHeight="1">
      <c r="B57" s="21"/>
      <c r="C57" s="21"/>
    </row>
    <row r="58" spans="2:3" ht="18" customHeight="1">
      <c r="B58" s="21"/>
      <c r="C58" s="21"/>
    </row>
    <row r="59" spans="2:3" ht="18" customHeight="1">
      <c r="B59" s="21"/>
      <c r="C59" s="21"/>
    </row>
    <row r="60" spans="2:3" ht="18" customHeight="1">
      <c r="B60" s="21"/>
      <c r="C60" s="21"/>
    </row>
    <row r="61" spans="2:3" ht="18" customHeight="1">
      <c r="B61" s="21"/>
      <c r="C61" s="21"/>
    </row>
    <row r="62" spans="2:3" ht="18" customHeight="1">
      <c r="B62" s="21"/>
      <c r="C62" s="21"/>
    </row>
    <row r="63" spans="2:3" ht="18" customHeight="1">
      <c r="B63" s="21"/>
      <c r="C63" s="21"/>
    </row>
    <row r="64" spans="2:3" ht="18" customHeight="1">
      <c r="B64" s="21"/>
      <c r="C64" s="21"/>
    </row>
    <row r="65" spans="2:3" ht="18" customHeight="1">
      <c r="B65" s="21"/>
      <c r="C65" s="21"/>
    </row>
    <row r="66" spans="2:3" ht="18" customHeight="1">
      <c r="B66" s="21"/>
      <c r="C66" s="21"/>
    </row>
    <row r="67" spans="2:3" ht="18" customHeight="1">
      <c r="B67" s="21"/>
      <c r="C67" s="21"/>
    </row>
    <row r="68" spans="2:3" ht="18" customHeight="1">
      <c r="B68" s="21"/>
      <c r="C68" s="21"/>
    </row>
    <row r="69" spans="2:3" ht="18" customHeight="1">
      <c r="B69" s="21"/>
      <c r="C69" s="21"/>
    </row>
    <row r="70" spans="2:3" ht="18" customHeight="1">
      <c r="B70" s="21"/>
      <c r="C70" s="21"/>
    </row>
    <row r="71" spans="2:3" ht="18" customHeight="1">
      <c r="B71" s="21"/>
      <c r="C71" s="21"/>
    </row>
    <row r="72" spans="2:3" ht="18" customHeight="1">
      <c r="B72" s="21"/>
      <c r="C72" s="21"/>
    </row>
    <row r="73" spans="2:3" ht="18" customHeight="1">
      <c r="B73" s="21"/>
      <c r="C73" s="21"/>
    </row>
    <row r="74" spans="2:3" ht="18" customHeight="1">
      <c r="B74" s="21"/>
      <c r="C74" s="21"/>
    </row>
    <row r="75" spans="2:3" ht="18" customHeight="1">
      <c r="B75" s="21"/>
      <c r="C75" s="21"/>
    </row>
    <row r="76" spans="2:3" ht="18" customHeight="1">
      <c r="B76" s="21"/>
      <c r="C76" s="21"/>
    </row>
    <row r="77" spans="2:3" ht="18" customHeight="1">
      <c r="B77" s="21"/>
      <c r="C77" s="21"/>
    </row>
    <row r="78" spans="2:3" ht="18" customHeight="1">
      <c r="B78" s="21"/>
      <c r="C78" s="21"/>
    </row>
    <row r="79" spans="2:3" ht="18" customHeight="1">
      <c r="B79" s="21"/>
      <c r="C79" s="21"/>
    </row>
    <row r="80" spans="2:3" ht="18" customHeight="1">
      <c r="B80" s="21"/>
      <c r="C80" s="21"/>
    </row>
    <row r="81" spans="2:3" ht="18" customHeight="1">
      <c r="B81" s="21"/>
      <c r="C81" s="21"/>
    </row>
    <row r="82" spans="2:3" ht="18" customHeight="1">
      <c r="B82" s="21"/>
      <c r="C82" s="21"/>
    </row>
    <row r="83" spans="2:3" ht="18" customHeight="1">
      <c r="B83" s="21"/>
      <c r="C83" s="21"/>
    </row>
    <row r="84" spans="2:3" ht="18" customHeight="1">
      <c r="B84" s="21"/>
      <c r="C84" s="21"/>
    </row>
    <row r="85" spans="2:3" ht="18" customHeight="1">
      <c r="B85" s="21"/>
      <c r="C85" s="21"/>
    </row>
    <row r="86" spans="2:3" ht="18" customHeight="1">
      <c r="B86" s="21"/>
      <c r="C86" s="21"/>
    </row>
    <row r="87" spans="2:3" ht="18" customHeight="1">
      <c r="B87" s="21"/>
      <c r="C87" s="21"/>
    </row>
    <row r="88" spans="2:3" ht="18" customHeight="1">
      <c r="B88" s="21"/>
      <c r="C88" s="21"/>
    </row>
    <row r="89" spans="2:3" ht="18" customHeight="1">
      <c r="B89" s="21"/>
      <c r="C89" s="21"/>
    </row>
    <row r="90" spans="2:3" ht="18" customHeight="1">
      <c r="B90" s="21"/>
      <c r="C90" s="21"/>
    </row>
    <row r="91" spans="2:3" ht="18" customHeight="1">
      <c r="B91" s="21"/>
      <c r="C91" s="21"/>
    </row>
    <row r="92" spans="2:3" ht="18" customHeight="1">
      <c r="B92" s="21"/>
      <c r="C92" s="21"/>
    </row>
    <row r="93" spans="2:3" ht="18" customHeight="1">
      <c r="B93" s="21"/>
      <c r="C93" s="21"/>
    </row>
    <row r="94" spans="2:3" ht="18" customHeight="1">
      <c r="B94" s="21"/>
      <c r="C94" s="21"/>
    </row>
    <row r="95" spans="2:3" ht="18" customHeight="1">
      <c r="B95" s="21"/>
      <c r="C95" s="21"/>
    </row>
    <row r="96" spans="2:3" ht="18" customHeight="1">
      <c r="B96" s="21"/>
      <c r="C96" s="21"/>
    </row>
    <row r="97" spans="2:3" ht="18" customHeight="1">
      <c r="B97" s="21"/>
      <c r="C97" s="21"/>
    </row>
    <row r="98" spans="2:3" ht="18" customHeight="1">
      <c r="B98" s="21"/>
      <c r="C98" s="21"/>
    </row>
    <row r="99" spans="2:3" ht="18" customHeight="1">
      <c r="B99" s="21"/>
      <c r="C99" s="21"/>
    </row>
    <row r="100" spans="2:3" ht="18" customHeight="1">
      <c r="B100" s="21"/>
      <c r="C100" s="21"/>
    </row>
    <row r="101" spans="2:3" ht="18" customHeight="1">
      <c r="B101" s="21"/>
      <c r="C101" s="21"/>
    </row>
    <row r="102" spans="2:3" ht="18" customHeight="1">
      <c r="B102" s="21"/>
      <c r="C102" s="21"/>
    </row>
    <row r="103" spans="2:3" ht="18" customHeight="1">
      <c r="B103" s="21"/>
      <c r="C103" s="21"/>
    </row>
    <row r="104" spans="2:3" ht="18" customHeight="1">
      <c r="B104" s="21"/>
      <c r="C104" s="21"/>
    </row>
    <row r="105" spans="2:3" ht="18" customHeight="1">
      <c r="B105" s="21"/>
      <c r="C105" s="21"/>
    </row>
    <row r="106" spans="2:3" ht="18" customHeight="1">
      <c r="B106" s="21"/>
      <c r="C106" s="21"/>
    </row>
    <row r="107" spans="2:3" ht="18" customHeight="1">
      <c r="B107" s="21"/>
      <c r="C107" s="21"/>
    </row>
    <row r="108" spans="2:3" ht="18" customHeight="1">
      <c r="B108" s="21"/>
      <c r="C108" s="21"/>
    </row>
    <row r="109" spans="2:3" ht="18" customHeight="1">
      <c r="B109" s="21"/>
      <c r="C109" s="21"/>
    </row>
    <row r="110" spans="2:3" ht="18" customHeight="1">
      <c r="B110" s="21"/>
      <c r="C110" s="21"/>
    </row>
    <row r="111" spans="2:3" ht="18" customHeight="1">
      <c r="B111" s="21"/>
      <c r="C111" s="21"/>
    </row>
    <row r="112" spans="2:3" ht="18" customHeight="1">
      <c r="B112" s="21"/>
      <c r="C112" s="21"/>
    </row>
    <row r="113" spans="2:3" ht="18" customHeight="1">
      <c r="B113" s="21"/>
      <c r="C113" s="21"/>
    </row>
    <row r="114" spans="2:3" ht="18" customHeight="1">
      <c r="B114" s="21"/>
      <c r="C114" s="21"/>
    </row>
    <row r="115" spans="2:3" ht="18" customHeight="1">
      <c r="B115" s="21"/>
      <c r="C115" s="21"/>
    </row>
    <row r="116" spans="2:3" ht="18" customHeight="1">
      <c r="B116" s="21"/>
      <c r="C116" s="21"/>
    </row>
    <row r="117" spans="2:3" ht="18" customHeight="1">
      <c r="B117" s="21"/>
      <c r="C117" s="21"/>
    </row>
    <row r="118" spans="2:3" ht="18" customHeight="1">
      <c r="B118" s="21"/>
      <c r="C118" s="21"/>
    </row>
    <row r="119" spans="2:3" ht="18" customHeight="1">
      <c r="B119" s="21"/>
      <c r="C119" s="21"/>
    </row>
    <row r="120" spans="2:3" ht="18" customHeight="1">
      <c r="B120" s="21"/>
      <c r="C120" s="21"/>
    </row>
    <row r="121" spans="2:3" ht="18" customHeight="1">
      <c r="B121" s="21"/>
      <c r="C121" s="21"/>
    </row>
    <row r="122" spans="2:3" ht="18" customHeight="1">
      <c r="B122" s="21"/>
      <c r="C122" s="21"/>
    </row>
    <row r="123" spans="2:3" ht="18" customHeight="1">
      <c r="B123" s="21"/>
      <c r="C123" s="21"/>
    </row>
    <row r="124" spans="2:3" ht="18" customHeight="1">
      <c r="B124" s="21"/>
      <c r="C124" s="21"/>
    </row>
    <row r="125" spans="2:3" ht="18" customHeight="1">
      <c r="B125" s="21"/>
      <c r="C125" s="21"/>
    </row>
    <row r="126" spans="2:3" ht="18" customHeight="1">
      <c r="B126" s="21"/>
      <c r="C126" s="21"/>
    </row>
    <row r="127" spans="2:3" ht="18" customHeight="1">
      <c r="B127" s="21"/>
      <c r="C127" s="21"/>
    </row>
    <row r="128" spans="2:3" ht="18" customHeight="1">
      <c r="B128" s="21"/>
      <c r="C128" s="21"/>
    </row>
    <row r="129" spans="2:3" ht="18" customHeight="1">
      <c r="B129" s="21"/>
      <c r="C129" s="21"/>
    </row>
    <row r="130" spans="2:3" ht="18" customHeight="1">
      <c r="B130" s="21"/>
      <c r="C130" s="21"/>
    </row>
    <row r="131" spans="2:3" ht="18" customHeight="1">
      <c r="B131" s="21"/>
      <c r="C131" s="21"/>
    </row>
    <row r="132" spans="2:3" ht="18" customHeight="1">
      <c r="B132" s="21"/>
      <c r="C132" s="21"/>
    </row>
    <row r="133" spans="2:3" ht="18" customHeight="1">
      <c r="B133" s="21"/>
      <c r="C133" s="21"/>
    </row>
    <row r="134" spans="2:3" ht="18" customHeight="1">
      <c r="B134" s="21"/>
      <c r="C134" s="21"/>
    </row>
    <row r="135" spans="2:3" ht="18" customHeight="1">
      <c r="B135" s="21"/>
      <c r="C135" s="21"/>
    </row>
    <row r="136" spans="2:3" ht="18" customHeight="1">
      <c r="B136" s="21"/>
      <c r="C136" s="21"/>
    </row>
    <row r="137" spans="2:3" ht="18" customHeight="1">
      <c r="B137" s="21"/>
      <c r="C137" s="21"/>
    </row>
    <row r="138" spans="2:3" ht="18" customHeight="1">
      <c r="B138" s="21"/>
      <c r="C138" s="21"/>
    </row>
    <row r="139" spans="2:3" ht="18" customHeight="1">
      <c r="B139" s="21"/>
      <c r="C139" s="21"/>
    </row>
    <row r="140" spans="2:3" ht="18" customHeight="1">
      <c r="B140" s="21"/>
      <c r="C140" s="21"/>
    </row>
    <row r="141" spans="2:3" ht="18" customHeight="1">
      <c r="B141" s="21"/>
      <c r="C141" s="21"/>
    </row>
    <row r="142" spans="2:3" ht="18" customHeight="1">
      <c r="B142" s="21"/>
      <c r="C142" s="21"/>
    </row>
    <row r="143" spans="2:3" ht="18" customHeight="1">
      <c r="B143" s="21"/>
      <c r="C143" s="21"/>
    </row>
    <row r="144" spans="2:3" ht="18" customHeight="1">
      <c r="B144" s="21"/>
      <c r="C144" s="21"/>
    </row>
    <row r="145" spans="2:3" ht="18" customHeight="1">
      <c r="B145" s="21"/>
      <c r="C145" s="21"/>
    </row>
    <row r="146" spans="2:3" ht="18" customHeight="1">
      <c r="B146" s="21"/>
      <c r="C146" s="21"/>
    </row>
    <row r="147" spans="2:3" ht="18" customHeight="1">
      <c r="B147" s="21"/>
      <c r="C147" s="21"/>
    </row>
    <row r="148" spans="2:3" ht="18" customHeight="1">
      <c r="B148" s="21"/>
      <c r="C148" s="21"/>
    </row>
    <row r="149" spans="2:3" ht="18" customHeight="1">
      <c r="B149" s="21"/>
      <c r="C149" s="21"/>
    </row>
    <row r="150" spans="2:3" ht="18" customHeight="1">
      <c r="B150" s="21"/>
      <c r="C150" s="21"/>
    </row>
    <row r="151" spans="2:3" ht="18" customHeight="1">
      <c r="B151" s="21"/>
      <c r="C151" s="21"/>
    </row>
    <row r="152" spans="2:3" ht="18" customHeight="1">
      <c r="B152" s="21"/>
      <c r="C152" s="21"/>
    </row>
    <row r="153" spans="2:3" ht="18" customHeight="1">
      <c r="B153" s="21"/>
      <c r="C153" s="21"/>
    </row>
    <row r="154" spans="2:3" ht="18" customHeight="1">
      <c r="B154" s="21"/>
      <c r="C154" s="21"/>
    </row>
    <row r="155" spans="2:3" ht="18" customHeight="1">
      <c r="B155" s="21"/>
      <c r="C155" s="21"/>
    </row>
    <row r="156" spans="2:3" ht="18" customHeight="1">
      <c r="B156" s="21"/>
      <c r="C156" s="21"/>
    </row>
    <row r="157" spans="2:3" ht="18" customHeight="1">
      <c r="B157" s="21"/>
      <c r="C157" s="21"/>
    </row>
    <row r="158" spans="2:3" ht="18" customHeight="1">
      <c r="B158" s="21"/>
      <c r="C158" s="21"/>
    </row>
    <row r="159" spans="2:3" ht="18" customHeight="1">
      <c r="B159" s="21"/>
      <c r="C159" s="21"/>
    </row>
    <row r="160" spans="2:3" ht="18" customHeight="1">
      <c r="B160" s="21"/>
      <c r="C160" s="21"/>
    </row>
    <row r="161" spans="2:3" ht="18" customHeight="1">
      <c r="B161" s="21"/>
      <c r="C161" s="21"/>
    </row>
    <row r="162" spans="2:3" ht="18" customHeight="1">
      <c r="B162" s="21"/>
      <c r="C162" s="21"/>
    </row>
    <row r="163" spans="2:3" ht="18" customHeight="1">
      <c r="B163" s="21"/>
      <c r="C163" s="21"/>
    </row>
    <row r="164" spans="2:3" ht="18" customHeight="1">
      <c r="B164" s="21"/>
      <c r="C164" s="21"/>
    </row>
    <row r="165" spans="2:3" ht="18" customHeight="1">
      <c r="B165" s="21"/>
      <c r="C165" s="21"/>
    </row>
    <row r="166" spans="2:3" ht="18" customHeight="1">
      <c r="B166" s="21"/>
      <c r="C166" s="21"/>
    </row>
    <row r="167" spans="2:3" ht="18" customHeight="1">
      <c r="B167" s="21"/>
      <c r="C167" s="21"/>
    </row>
    <row r="168" spans="2:3" ht="18" customHeight="1">
      <c r="B168" s="21"/>
      <c r="C168" s="21"/>
    </row>
    <row r="169" spans="2:3" ht="18" customHeight="1">
      <c r="B169" s="21"/>
      <c r="C169" s="21"/>
    </row>
    <row r="170" spans="2:3" ht="18" customHeight="1">
      <c r="B170" s="21"/>
      <c r="C170" s="21"/>
    </row>
    <row r="171" spans="2:3" ht="18" customHeight="1">
      <c r="B171" s="21"/>
      <c r="C171" s="21"/>
    </row>
    <row r="172" spans="2:3" ht="18" customHeight="1">
      <c r="B172" s="21"/>
      <c r="C172" s="21"/>
    </row>
    <row r="173" spans="2:3" ht="18" customHeight="1">
      <c r="B173" s="21"/>
      <c r="C173" s="21"/>
    </row>
    <row r="174" spans="2:3" ht="18" customHeight="1">
      <c r="B174" s="21"/>
      <c r="C174" s="21"/>
    </row>
    <row r="175" spans="2:3" ht="18" customHeight="1">
      <c r="B175" s="21"/>
      <c r="C175" s="21"/>
    </row>
    <row r="176" spans="2:3" ht="18" customHeight="1">
      <c r="B176" s="21"/>
      <c r="C176" s="21"/>
    </row>
    <row r="177" spans="2:3" ht="18" customHeight="1">
      <c r="B177" s="21"/>
      <c r="C177" s="21"/>
    </row>
    <row r="178" spans="2:3" ht="18" customHeight="1">
      <c r="B178" s="21"/>
      <c r="C178" s="21"/>
    </row>
    <row r="179" spans="2:3" ht="18" customHeight="1">
      <c r="B179" s="21"/>
      <c r="C179" s="21"/>
    </row>
    <row r="180" spans="2:3" ht="18" customHeight="1">
      <c r="B180" s="21"/>
      <c r="C180" s="21"/>
    </row>
    <row r="181" spans="2:3" ht="18" customHeight="1">
      <c r="B181" s="21"/>
      <c r="C181" s="21"/>
    </row>
    <row r="182" spans="2:3" ht="18" customHeight="1">
      <c r="B182" s="21"/>
      <c r="C182" s="21"/>
    </row>
    <row r="183" spans="2:3" ht="18" customHeight="1">
      <c r="B183" s="21"/>
      <c r="C183" s="21"/>
    </row>
    <row r="184" spans="2:3" ht="18" customHeight="1">
      <c r="B184" s="21"/>
      <c r="C184" s="21"/>
    </row>
    <row r="185" spans="2:3" ht="18" customHeight="1">
      <c r="B185" s="21"/>
      <c r="C185" s="21"/>
    </row>
    <row r="186" spans="2:3" ht="18" customHeight="1">
      <c r="B186" s="21"/>
      <c r="C186" s="21"/>
    </row>
    <row r="187" spans="2:3" ht="18" customHeight="1">
      <c r="B187" s="21"/>
      <c r="C187" s="21"/>
    </row>
  </sheetData>
  <sheetProtection/>
  <mergeCells count="66">
    <mergeCell ref="K1:L15"/>
    <mergeCell ref="M1:N15"/>
    <mergeCell ref="O1:P15"/>
    <mergeCell ref="Q1:R15"/>
    <mergeCell ref="Y1:Z15"/>
    <mergeCell ref="G1:H15"/>
    <mergeCell ref="S1:T15"/>
    <mergeCell ref="U1:V15"/>
    <mergeCell ref="AA1:AB15"/>
    <mergeCell ref="B13:B14"/>
    <mergeCell ref="B15:B16"/>
    <mergeCell ref="E16:F16"/>
    <mergeCell ref="K16:L16"/>
    <mergeCell ref="M16:N16"/>
    <mergeCell ref="O16:P16"/>
    <mergeCell ref="Q16:R16"/>
    <mergeCell ref="Y16:Z16"/>
    <mergeCell ref="E1:F15"/>
    <mergeCell ref="B17:B18"/>
    <mergeCell ref="E17:F17"/>
    <mergeCell ref="K17:L17"/>
    <mergeCell ref="M17:N17"/>
    <mergeCell ref="O17:P17"/>
    <mergeCell ref="Q17:R17"/>
    <mergeCell ref="E18:F18"/>
    <mergeCell ref="K18:L18"/>
    <mergeCell ref="M18:N18"/>
    <mergeCell ref="O18:P18"/>
    <mergeCell ref="Y17:Z17"/>
    <mergeCell ref="AA17:AB17"/>
    <mergeCell ref="U18:V18"/>
    <mergeCell ref="AA18:AB18"/>
    <mergeCell ref="AA19:AB19"/>
    <mergeCell ref="AA16:AB16"/>
    <mergeCell ref="Y19:Z19"/>
    <mergeCell ref="Y18:Z18"/>
    <mergeCell ref="W19:X19"/>
    <mergeCell ref="U16:V16"/>
    <mergeCell ref="E19:F19"/>
    <mergeCell ref="K19:L19"/>
    <mergeCell ref="M19:N19"/>
    <mergeCell ref="O19:P19"/>
    <mergeCell ref="Q19:R19"/>
    <mergeCell ref="C17:D17"/>
    <mergeCell ref="C18:D18"/>
    <mergeCell ref="C19:D19"/>
    <mergeCell ref="G16:H16"/>
    <mergeCell ref="G17:H17"/>
    <mergeCell ref="G18:H18"/>
    <mergeCell ref="G19:H19"/>
    <mergeCell ref="U17:V17"/>
    <mergeCell ref="I1:J15"/>
    <mergeCell ref="I16:J16"/>
    <mergeCell ref="I17:J17"/>
    <mergeCell ref="I18:J18"/>
    <mergeCell ref="I19:J19"/>
    <mergeCell ref="S16:T16"/>
    <mergeCell ref="S17:T17"/>
    <mergeCell ref="Q18:R18"/>
    <mergeCell ref="U19:V19"/>
    <mergeCell ref="W1:X15"/>
    <mergeCell ref="W16:X16"/>
    <mergeCell ref="W17:X17"/>
    <mergeCell ref="S18:T18"/>
    <mergeCell ref="W18:X18"/>
    <mergeCell ref="S19:T19"/>
  </mergeCells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X194"/>
  <sheetViews>
    <sheetView showGridLines="0" zoomScale="69" zoomScaleNormal="69" zoomScaleSheetLayoutView="93" zoomScalePageLayoutView="0" workbookViewId="0" topLeftCell="A1">
      <selection activeCell="S1" sqref="S1:T15"/>
    </sheetView>
  </sheetViews>
  <sheetFormatPr defaultColWidth="10.28125" defaultRowHeight="18" customHeight="1"/>
  <cols>
    <col min="1" max="1" width="5.00390625" style="0" customWidth="1"/>
    <col min="2" max="2" width="31.421875" style="0" customWidth="1"/>
    <col min="3" max="3" width="24.8515625" style="0" customWidth="1"/>
    <col min="4" max="4" width="9.8515625" style="0" customWidth="1"/>
    <col min="5" max="22" width="8.7109375" style="0" customWidth="1"/>
    <col min="23" max="23" width="11.7109375" style="0" customWidth="1"/>
    <col min="24" max="24" width="14.421875" style="0" bestFit="1" customWidth="1"/>
  </cols>
  <sheetData>
    <row r="1" spans="5:23" s="1" customFormat="1" ht="18" customHeight="1">
      <c r="E1" s="388" t="s">
        <v>65</v>
      </c>
      <c r="F1" s="388"/>
      <c r="G1" s="408" t="s">
        <v>67</v>
      </c>
      <c r="H1" s="408"/>
      <c r="I1" s="382" t="s">
        <v>208</v>
      </c>
      <c r="J1" s="382"/>
      <c r="K1" s="443"/>
      <c r="L1" s="443"/>
      <c r="M1" s="443"/>
      <c r="N1" s="443"/>
      <c r="O1" s="408" t="s">
        <v>68</v>
      </c>
      <c r="P1" s="408"/>
      <c r="Q1" s="408" t="s">
        <v>69</v>
      </c>
      <c r="R1" s="408"/>
      <c r="S1" s="444"/>
      <c r="T1" s="444"/>
      <c r="U1" s="441" t="s">
        <v>57</v>
      </c>
      <c r="V1" s="441"/>
      <c r="W1" s="24"/>
    </row>
    <row r="2" spans="5:23" s="1" customFormat="1" ht="18" customHeight="1">
      <c r="E2" s="388"/>
      <c r="F2" s="388"/>
      <c r="G2" s="408"/>
      <c r="H2" s="408"/>
      <c r="I2" s="382"/>
      <c r="J2" s="382"/>
      <c r="K2" s="443"/>
      <c r="L2" s="443"/>
      <c r="M2" s="443"/>
      <c r="N2" s="443"/>
      <c r="O2" s="408"/>
      <c r="P2" s="408"/>
      <c r="Q2" s="408"/>
      <c r="R2" s="408"/>
      <c r="S2" s="444"/>
      <c r="T2" s="444"/>
      <c r="U2" s="441"/>
      <c r="V2" s="441"/>
      <c r="W2" s="24"/>
    </row>
    <row r="3" spans="5:23" s="1" customFormat="1" ht="18" customHeight="1">
      <c r="E3" s="388"/>
      <c r="F3" s="388"/>
      <c r="G3" s="408"/>
      <c r="H3" s="408"/>
      <c r="I3" s="382"/>
      <c r="J3" s="382"/>
      <c r="K3" s="443"/>
      <c r="L3" s="443"/>
      <c r="M3" s="443"/>
      <c r="N3" s="443"/>
      <c r="O3" s="408"/>
      <c r="P3" s="408"/>
      <c r="Q3" s="408"/>
      <c r="R3" s="408"/>
      <c r="S3" s="444"/>
      <c r="T3" s="444"/>
      <c r="U3" s="441"/>
      <c r="V3" s="441"/>
      <c r="W3" s="24"/>
    </row>
    <row r="4" spans="5:23" s="1" customFormat="1" ht="18" customHeight="1">
      <c r="E4" s="388"/>
      <c r="F4" s="388"/>
      <c r="G4" s="408"/>
      <c r="H4" s="408"/>
      <c r="I4" s="382"/>
      <c r="J4" s="382"/>
      <c r="K4" s="443"/>
      <c r="L4" s="443"/>
      <c r="M4" s="443"/>
      <c r="N4" s="443"/>
      <c r="O4" s="408"/>
      <c r="P4" s="408"/>
      <c r="Q4" s="408"/>
      <c r="R4" s="408"/>
      <c r="S4" s="444"/>
      <c r="T4" s="444"/>
      <c r="U4" s="441"/>
      <c r="V4" s="441"/>
      <c r="W4" s="24"/>
    </row>
    <row r="5" spans="5:23" s="1" customFormat="1" ht="18" customHeight="1">
      <c r="E5" s="388"/>
      <c r="F5" s="388"/>
      <c r="G5" s="408"/>
      <c r="H5" s="408"/>
      <c r="I5" s="382"/>
      <c r="J5" s="382"/>
      <c r="K5" s="443"/>
      <c r="L5" s="443"/>
      <c r="M5" s="443"/>
      <c r="N5" s="443"/>
      <c r="O5" s="408"/>
      <c r="P5" s="408"/>
      <c r="Q5" s="408"/>
      <c r="R5" s="408"/>
      <c r="S5" s="444"/>
      <c r="T5" s="444"/>
      <c r="U5" s="441"/>
      <c r="V5" s="441"/>
      <c r="W5" s="24"/>
    </row>
    <row r="6" spans="5:23" s="1" customFormat="1" ht="18" customHeight="1">
      <c r="E6" s="388"/>
      <c r="F6" s="388"/>
      <c r="G6" s="408"/>
      <c r="H6" s="408"/>
      <c r="I6" s="382"/>
      <c r="J6" s="382"/>
      <c r="K6" s="443"/>
      <c r="L6" s="443"/>
      <c r="M6" s="443"/>
      <c r="N6" s="443"/>
      <c r="O6" s="408"/>
      <c r="P6" s="408"/>
      <c r="Q6" s="408"/>
      <c r="R6" s="408"/>
      <c r="S6" s="444"/>
      <c r="T6" s="444"/>
      <c r="U6" s="441"/>
      <c r="V6" s="441"/>
      <c r="W6" s="24"/>
    </row>
    <row r="7" spans="5:23" s="1" customFormat="1" ht="18" customHeight="1">
      <c r="E7" s="388"/>
      <c r="F7" s="388"/>
      <c r="G7" s="408"/>
      <c r="H7" s="408"/>
      <c r="I7" s="382"/>
      <c r="J7" s="382"/>
      <c r="K7" s="443"/>
      <c r="L7" s="443"/>
      <c r="M7" s="443"/>
      <c r="N7" s="443"/>
      <c r="O7" s="408"/>
      <c r="P7" s="408"/>
      <c r="Q7" s="408"/>
      <c r="R7" s="408"/>
      <c r="S7" s="444"/>
      <c r="T7" s="444"/>
      <c r="U7" s="441"/>
      <c r="V7" s="441"/>
      <c r="W7" s="24"/>
    </row>
    <row r="8" spans="5:23" s="1" customFormat="1" ht="18" customHeight="1">
      <c r="E8" s="388"/>
      <c r="F8" s="388"/>
      <c r="G8" s="408"/>
      <c r="H8" s="408"/>
      <c r="I8" s="382"/>
      <c r="J8" s="382"/>
      <c r="K8" s="443"/>
      <c r="L8" s="443"/>
      <c r="M8" s="443"/>
      <c r="N8" s="443"/>
      <c r="O8" s="408"/>
      <c r="P8" s="408"/>
      <c r="Q8" s="408"/>
      <c r="R8" s="408"/>
      <c r="S8" s="444"/>
      <c r="T8" s="444"/>
      <c r="U8" s="441"/>
      <c r="V8" s="441"/>
      <c r="W8" s="24"/>
    </row>
    <row r="9" spans="5:23" s="1" customFormat="1" ht="18" customHeight="1">
      <c r="E9" s="388"/>
      <c r="F9" s="388"/>
      <c r="G9" s="408"/>
      <c r="H9" s="408"/>
      <c r="I9" s="382"/>
      <c r="J9" s="382"/>
      <c r="K9" s="443"/>
      <c r="L9" s="443"/>
      <c r="M9" s="443"/>
      <c r="N9" s="443"/>
      <c r="O9" s="408"/>
      <c r="P9" s="408"/>
      <c r="Q9" s="408"/>
      <c r="R9" s="408"/>
      <c r="S9" s="444"/>
      <c r="T9" s="444"/>
      <c r="U9" s="441"/>
      <c r="V9" s="441"/>
      <c r="W9" s="24"/>
    </row>
    <row r="10" spans="5:23" s="1" customFormat="1" ht="18" customHeight="1">
      <c r="E10" s="388"/>
      <c r="F10" s="388"/>
      <c r="G10" s="408"/>
      <c r="H10" s="408"/>
      <c r="I10" s="382"/>
      <c r="J10" s="382"/>
      <c r="K10" s="443"/>
      <c r="L10" s="443"/>
      <c r="M10" s="443"/>
      <c r="N10" s="443"/>
      <c r="O10" s="408"/>
      <c r="P10" s="408"/>
      <c r="Q10" s="408"/>
      <c r="R10" s="408"/>
      <c r="S10" s="444"/>
      <c r="T10" s="444"/>
      <c r="U10" s="441"/>
      <c r="V10" s="441"/>
      <c r="W10" s="24"/>
    </row>
    <row r="11" spans="5:23" s="1" customFormat="1" ht="18" customHeight="1">
      <c r="E11" s="388"/>
      <c r="F11" s="388"/>
      <c r="G11" s="408"/>
      <c r="H11" s="408"/>
      <c r="I11" s="382"/>
      <c r="J11" s="382"/>
      <c r="K11" s="443"/>
      <c r="L11" s="443"/>
      <c r="M11" s="443"/>
      <c r="N11" s="443"/>
      <c r="O11" s="408"/>
      <c r="P11" s="408"/>
      <c r="Q11" s="408"/>
      <c r="R11" s="408"/>
      <c r="S11" s="444"/>
      <c r="T11" s="444"/>
      <c r="U11" s="441"/>
      <c r="V11" s="441"/>
      <c r="W11" s="24"/>
    </row>
    <row r="12" spans="4:23" s="1" customFormat="1" ht="5.25" customHeight="1">
      <c r="D12" s="2"/>
      <c r="E12" s="388"/>
      <c r="F12" s="388"/>
      <c r="G12" s="408"/>
      <c r="H12" s="408"/>
      <c r="I12" s="382"/>
      <c r="J12" s="382"/>
      <c r="K12" s="443"/>
      <c r="L12" s="443"/>
      <c r="M12" s="443"/>
      <c r="N12" s="443"/>
      <c r="O12" s="408"/>
      <c r="P12" s="408"/>
      <c r="Q12" s="408"/>
      <c r="R12" s="408"/>
      <c r="S12" s="444"/>
      <c r="T12" s="444"/>
      <c r="U12" s="441"/>
      <c r="V12" s="441"/>
      <c r="W12" s="24"/>
    </row>
    <row r="13" spans="2:23" s="1" customFormat="1" ht="18" customHeight="1">
      <c r="B13" s="412" t="s">
        <v>10</v>
      </c>
      <c r="C13" s="18"/>
      <c r="D13" s="2"/>
      <c r="E13" s="388"/>
      <c r="F13" s="388"/>
      <c r="G13" s="408"/>
      <c r="H13" s="408"/>
      <c r="I13" s="382"/>
      <c r="J13" s="382"/>
      <c r="K13" s="443"/>
      <c r="L13" s="443"/>
      <c r="M13" s="443"/>
      <c r="N13" s="443"/>
      <c r="O13" s="408"/>
      <c r="P13" s="408"/>
      <c r="Q13" s="408"/>
      <c r="R13" s="408"/>
      <c r="S13" s="444"/>
      <c r="T13" s="444"/>
      <c r="U13" s="441"/>
      <c r="V13" s="441"/>
      <c r="W13" s="24"/>
    </row>
    <row r="14" spans="2:23" s="1" customFormat="1" ht="18" customHeight="1">
      <c r="B14" s="413"/>
      <c r="C14" s="18"/>
      <c r="D14" s="3"/>
      <c r="E14" s="388"/>
      <c r="F14" s="388"/>
      <c r="G14" s="408"/>
      <c r="H14" s="408"/>
      <c r="I14" s="382"/>
      <c r="J14" s="382"/>
      <c r="K14" s="443"/>
      <c r="L14" s="443"/>
      <c r="M14" s="443"/>
      <c r="N14" s="443"/>
      <c r="O14" s="408"/>
      <c r="P14" s="408"/>
      <c r="Q14" s="408"/>
      <c r="R14" s="408"/>
      <c r="S14" s="444"/>
      <c r="T14" s="444"/>
      <c r="U14" s="441"/>
      <c r="V14" s="441"/>
      <c r="W14" s="24"/>
    </row>
    <row r="15" spans="2:23" s="1" customFormat="1" ht="18" customHeight="1" thickBot="1">
      <c r="B15" s="414" t="s">
        <v>49</v>
      </c>
      <c r="C15" s="19"/>
      <c r="D15" s="3"/>
      <c r="E15" s="388"/>
      <c r="F15" s="388"/>
      <c r="G15" s="408"/>
      <c r="H15" s="408"/>
      <c r="I15" s="383"/>
      <c r="J15" s="383"/>
      <c r="K15" s="443"/>
      <c r="L15" s="443"/>
      <c r="M15" s="443"/>
      <c r="N15" s="443"/>
      <c r="O15" s="408"/>
      <c r="P15" s="408"/>
      <c r="Q15" s="408"/>
      <c r="R15" s="408"/>
      <c r="S15" s="444"/>
      <c r="T15" s="444"/>
      <c r="U15" s="441"/>
      <c r="V15" s="441"/>
      <c r="W15" s="24"/>
    </row>
    <row r="16" spans="2:23" s="1" customFormat="1" ht="18" customHeight="1" thickTop="1">
      <c r="B16" s="414"/>
      <c r="C16" s="19"/>
      <c r="D16" s="4"/>
      <c r="E16" s="442" t="s">
        <v>37</v>
      </c>
      <c r="F16" s="428"/>
      <c r="G16" s="424" t="s">
        <v>185</v>
      </c>
      <c r="H16" s="424"/>
      <c r="I16" s="376" t="s">
        <v>184</v>
      </c>
      <c r="J16" s="376"/>
      <c r="K16" s="327" t="s">
        <v>50</v>
      </c>
      <c r="L16" s="327"/>
      <c r="M16" s="327" t="s">
        <v>51</v>
      </c>
      <c r="N16" s="327"/>
      <c r="O16" s="424" t="s">
        <v>186</v>
      </c>
      <c r="P16" s="424"/>
      <c r="Q16" s="424" t="s">
        <v>187</v>
      </c>
      <c r="R16" s="424"/>
      <c r="S16" s="327" t="s">
        <v>209</v>
      </c>
      <c r="T16" s="327"/>
      <c r="U16" s="436" t="s">
        <v>11</v>
      </c>
      <c r="V16" s="436"/>
      <c r="W16" s="194"/>
    </row>
    <row r="17" spans="2:23" s="5" customFormat="1" ht="18" customHeight="1">
      <c r="B17" s="335" t="s">
        <v>116</v>
      </c>
      <c r="C17" s="391" t="s">
        <v>2</v>
      </c>
      <c r="D17" s="406"/>
      <c r="E17" s="437">
        <v>44942</v>
      </c>
      <c r="F17" s="438"/>
      <c r="G17" s="425">
        <v>44885</v>
      </c>
      <c r="H17" s="425"/>
      <c r="I17" s="371">
        <v>44899</v>
      </c>
      <c r="J17" s="371"/>
      <c r="K17" s="323"/>
      <c r="L17" s="323"/>
      <c r="M17" s="323"/>
      <c r="N17" s="323"/>
      <c r="O17" s="425">
        <v>44948</v>
      </c>
      <c r="P17" s="425"/>
      <c r="Q17" s="425">
        <v>44990</v>
      </c>
      <c r="R17" s="425"/>
      <c r="S17" s="323"/>
      <c r="T17" s="323"/>
      <c r="U17" s="434">
        <v>45109</v>
      </c>
      <c r="V17" s="434"/>
      <c r="W17" s="195" t="s">
        <v>1</v>
      </c>
    </row>
    <row r="18" spans="2:23" s="1" customFormat="1" ht="15.75" customHeight="1">
      <c r="B18" s="336"/>
      <c r="C18" s="352" t="s">
        <v>3</v>
      </c>
      <c r="D18" s="407"/>
      <c r="E18" s="439">
        <f>30*(1+(E19/100))</f>
        <v>42.599999999999994</v>
      </c>
      <c r="F18" s="430"/>
      <c r="G18" s="426">
        <f>30*(1+(G19/100))</f>
        <v>30</v>
      </c>
      <c r="H18" s="426"/>
      <c r="I18" s="426">
        <f>30*(1+(I19/100))</f>
        <v>30</v>
      </c>
      <c r="J18" s="426"/>
      <c r="K18" s="309"/>
      <c r="L18" s="309"/>
      <c r="M18" s="440"/>
      <c r="N18" s="440"/>
      <c r="O18" s="426">
        <f>30*(1+(O19/100))</f>
        <v>30</v>
      </c>
      <c r="P18" s="426"/>
      <c r="Q18" s="426">
        <f>30*(1+(Q19/100))</f>
        <v>30</v>
      </c>
      <c r="R18" s="426"/>
      <c r="S18" s="309">
        <f>50*(1+(S19/100))</f>
        <v>50</v>
      </c>
      <c r="T18" s="309"/>
      <c r="U18" s="435">
        <f>180*(1+(U19/100))</f>
        <v>180</v>
      </c>
      <c r="V18" s="435"/>
      <c r="W18" s="187"/>
    </row>
    <row r="19" spans="1:23" s="1" customFormat="1" ht="18" customHeight="1" thickBot="1">
      <c r="A19" s="14"/>
      <c r="B19" s="14"/>
      <c r="C19" s="407" t="s">
        <v>4</v>
      </c>
      <c r="D19" s="407"/>
      <c r="E19" s="404">
        <v>42</v>
      </c>
      <c r="F19" s="393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7"/>
    </row>
    <row r="20" spans="1:23" s="152" customFormat="1" ht="21" customHeight="1" thickTop="1">
      <c r="A20" s="94">
        <v>1</v>
      </c>
      <c r="B20" s="113" t="s">
        <v>201</v>
      </c>
      <c r="C20" s="113" t="s">
        <v>203</v>
      </c>
      <c r="D20" s="95"/>
      <c r="E20" s="88">
        <v>17</v>
      </c>
      <c r="F20" s="98">
        <f>IF(E20="",0,$E$18*(1.01-(LOG(E20)/LOG($E$19))))</f>
        <v>10.734518734133763</v>
      </c>
      <c r="G20" s="141"/>
      <c r="H20" s="162">
        <f>IF(G20="",0,$G$18*(1.01-(LOG(G20)/LOG($G$19))))</f>
        <v>0</v>
      </c>
      <c r="I20" s="158"/>
      <c r="J20" s="98">
        <f>IF(I20="",0,$I$18*(1.01-(LOG(I20)/LOG($I$19))))</f>
        <v>0</v>
      </c>
      <c r="K20" s="88"/>
      <c r="L20" s="98">
        <f aca="true" t="shared" si="0" ref="L20:L34">IF(K20="",0,$K$18*(1.01-(LOG(K20)/LOG($K$19))))</f>
        <v>0</v>
      </c>
      <c r="M20" s="88"/>
      <c r="N20" s="98">
        <f aca="true" t="shared" si="1" ref="N20:N34">IF(M20="",0,$M$18*(1.01-(LOG(M20)/LOG($M$19))))</f>
        <v>0</v>
      </c>
      <c r="O20" s="88"/>
      <c r="P20" s="98">
        <f>IF(O20="",0,$O$18*(1.01-(LOG(O20)/LOG($O$19))))</f>
        <v>0</v>
      </c>
      <c r="Q20" s="88"/>
      <c r="R20" s="98">
        <f>IF(Q20="",0,$Q$18*(1.01-(LOG(Q20)/LOG($Q$19))))</f>
        <v>0</v>
      </c>
      <c r="S20" s="88"/>
      <c r="T20" s="98">
        <f>IF(S20="",0,$S$18*(1.01-(LOG(S20)/LOG($S$19))))</f>
        <v>0</v>
      </c>
      <c r="U20" s="88"/>
      <c r="V20" s="98">
        <f aca="true" t="shared" si="2" ref="V20:V34">IF(U20="",0,$U$18*(1.01-(LOG(U20)/LOG($U$19))))</f>
        <v>0</v>
      </c>
      <c r="W20" s="164">
        <f>F20+H20+J20+L20+N20+P20+R20+T20+V20</f>
        <v>10.734518734133763</v>
      </c>
    </row>
    <row r="21" spans="1:24" s="156" customFormat="1" ht="21" customHeight="1">
      <c r="A21" s="153">
        <v>2</v>
      </c>
      <c r="B21" s="174"/>
      <c r="C21" s="174"/>
      <c r="D21" s="154"/>
      <c r="E21" s="67"/>
      <c r="F21" s="104">
        <f aca="true" t="shared" si="3" ref="F21:F34">IF(E21="",0,$E$18*(1.01-(LOG(E21)/LOG($E$19))))</f>
        <v>0</v>
      </c>
      <c r="G21" s="106"/>
      <c r="H21" s="161">
        <f>IF(G21="",0,$G$18*(1.01-(LOG(G21)/LOG($G$19))))</f>
        <v>0</v>
      </c>
      <c r="I21" s="159"/>
      <c r="J21" s="104">
        <f>IF(I21="",0,$I$18*(1.01-(LOG(I21)/LOG($I$19))))</f>
        <v>0</v>
      </c>
      <c r="K21" s="67"/>
      <c r="L21" s="104">
        <f t="shared" si="0"/>
        <v>0</v>
      </c>
      <c r="M21" s="67"/>
      <c r="N21" s="104">
        <f t="shared" si="1"/>
        <v>0</v>
      </c>
      <c r="O21" s="67"/>
      <c r="P21" s="104">
        <f aca="true" t="shared" si="4" ref="P21:P34">IF(O21="",0,$O$18*(1.01-(LOG(O21)/LOG($O$19))))</f>
        <v>0</v>
      </c>
      <c r="Q21" s="67"/>
      <c r="R21" s="104">
        <f aca="true" t="shared" si="5" ref="R21:R34">IF(Q21="",0,$Q$18*(1.01-(LOG(Q21)/LOG($Q$19))))</f>
        <v>0</v>
      </c>
      <c r="S21" s="67"/>
      <c r="T21" s="104">
        <f>IF(S21="",0,$S$18*(1.01-(LOG(S21)/LOG($S$19))))</f>
        <v>0</v>
      </c>
      <c r="U21" s="67"/>
      <c r="V21" s="104">
        <f t="shared" si="2"/>
        <v>0</v>
      </c>
      <c r="W21" s="165">
        <f>F21+H21+J21+L21+N21+P21+R21+T21+V21</f>
        <v>0</v>
      </c>
      <c r="X21" s="155"/>
    </row>
    <row r="22" spans="1:23" s="152" customFormat="1" ht="21" customHeight="1">
      <c r="A22" s="99">
        <v>3</v>
      </c>
      <c r="B22" s="114"/>
      <c r="C22" s="114"/>
      <c r="D22" s="101"/>
      <c r="E22" s="67"/>
      <c r="F22" s="104">
        <f t="shared" si="3"/>
        <v>0</v>
      </c>
      <c r="G22" s="106"/>
      <c r="H22" s="161">
        <f aca="true" t="shared" si="6" ref="H22:H34">IF(G22="",0,$G$18*(1.01-(LOG(G22)/LOG($G$19))))</f>
        <v>0</v>
      </c>
      <c r="I22" s="159"/>
      <c r="J22" s="104">
        <f aca="true" t="shared" si="7" ref="J22:J34">IF(I22="",0,$I$18*(1.01-(LOG(I22)/LOG($I$19))))</f>
        <v>0</v>
      </c>
      <c r="K22" s="67"/>
      <c r="L22" s="104">
        <f t="shared" si="0"/>
        <v>0</v>
      </c>
      <c r="M22" s="67"/>
      <c r="N22" s="104">
        <f t="shared" si="1"/>
        <v>0</v>
      </c>
      <c r="O22" s="67"/>
      <c r="P22" s="104">
        <f t="shared" si="4"/>
        <v>0</v>
      </c>
      <c r="Q22" s="67"/>
      <c r="R22" s="104">
        <f t="shared" si="5"/>
        <v>0</v>
      </c>
      <c r="S22" s="67"/>
      <c r="T22" s="104">
        <f>IF(S22="",0,$S$18*(1.01-(LOG(S22)/LOG($S$19))))</f>
        <v>0</v>
      </c>
      <c r="U22" s="67"/>
      <c r="V22" s="104">
        <f t="shared" si="2"/>
        <v>0</v>
      </c>
      <c r="W22" s="165">
        <f>F22+H22+J22+L22+N22+P22+R22+Y17+T22+V22</f>
        <v>0</v>
      </c>
    </row>
    <row r="23" spans="1:23" s="152" customFormat="1" ht="21" customHeight="1">
      <c r="A23" s="99">
        <v>3</v>
      </c>
      <c r="B23" s="114"/>
      <c r="C23" s="114"/>
      <c r="D23" s="101"/>
      <c r="E23" s="67"/>
      <c r="F23" s="104">
        <f t="shared" si="3"/>
        <v>0</v>
      </c>
      <c r="G23" s="106"/>
      <c r="H23" s="161">
        <f t="shared" si="6"/>
        <v>0</v>
      </c>
      <c r="I23" s="159"/>
      <c r="J23" s="104">
        <f>IF(I23="",0,$I$18*(1.01-(LOG(I23)/LOG($I$19))))</f>
        <v>0</v>
      </c>
      <c r="K23" s="67"/>
      <c r="L23" s="104">
        <f t="shared" si="0"/>
        <v>0</v>
      </c>
      <c r="M23" s="67"/>
      <c r="N23" s="104">
        <f t="shared" si="1"/>
        <v>0</v>
      </c>
      <c r="O23" s="67"/>
      <c r="P23" s="104">
        <f t="shared" si="4"/>
        <v>0</v>
      </c>
      <c r="Q23" s="67"/>
      <c r="R23" s="104">
        <f t="shared" si="5"/>
        <v>0</v>
      </c>
      <c r="S23" s="67"/>
      <c r="T23" s="104">
        <f>IF(S23="",0,$S$18*(1.01-(LOG(S23)/LOG($S$19))))</f>
        <v>0</v>
      </c>
      <c r="U23" s="67"/>
      <c r="V23" s="104">
        <f t="shared" si="2"/>
        <v>0</v>
      </c>
      <c r="W23" s="165">
        <f>F23+H23+J23+L23+N23+P23+R23+Y18+T23+V23</f>
        <v>0</v>
      </c>
    </row>
    <row r="24" spans="1:23" s="152" customFormat="1" ht="21" customHeight="1">
      <c r="A24" s="99">
        <v>5</v>
      </c>
      <c r="B24" s="115"/>
      <c r="C24" s="115"/>
      <c r="D24" s="101"/>
      <c r="E24" s="67"/>
      <c r="F24" s="104">
        <f t="shared" si="3"/>
        <v>0</v>
      </c>
      <c r="G24" s="106"/>
      <c r="H24" s="161">
        <f t="shared" si="6"/>
        <v>0</v>
      </c>
      <c r="I24" s="159"/>
      <c r="J24" s="104">
        <f t="shared" si="7"/>
        <v>0</v>
      </c>
      <c r="K24" s="67"/>
      <c r="L24" s="104">
        <f t="shared" si="0"/>
        <v>0</v>
      </c>
      <c r="M24" s="67"/>
      <c r="N24" s="104">
        <f t="shared" si="1"/>
        <v>0</v>
      </c>
      <c r="O24" s="67"/>
      <c r="P24" s="104">
        <f t="shared" si="4"/>
        <v>0</v>
      </c>
      <c r="Q24" s="67"/>
      <c r="R24" s="104">
        <f t="shared" si="5"/>
        <v>0</v>
      </c>
      <c r="S24" s="67"/>
      <c r="T24" s="104">
        <f>IF(S24="",0,$S$18*(1.01-(LOG(S24)/LOG($S$19))))</f>
        <v>0</v>
      </c>
      <c r="U24" s="67"/>
      <c r="V24" s="104">
        <f t="shared" si="2"/>
        <v>0</v>
      </c>
      <c r="W24" s="165">
        <f aca="true" t="shared" si="8" ref="W24:W34">F24+H24+J24+L24+N24+P24+R24+Y19+T24+V24</f>
        <v>0</v>
      </c>
    </row>
    <row r="25" spans="1:23" s="152" customFormat="1" ht="21" customHeight="1">
      <c r="A25" s="99">
        <v>6</v>
      </c>
      <c r="B25" s="115"/>
      <c r="C25" s="115"/>
      <c r="D25" s="101"/>
      <c r="E25" s="67"/>
      <c r="F25" s="104">
        <f t="shared" si="3"/>
        <v>0</v>
      </c>
      <c r="G25" s="106"/>
      <c r="H25" s="161">
        <f t="shared" si="6"/>
        <v>0</v>
      </c>
      <c r="I25" s="159"/>
      <c r="J25" s="104">
        <f t="shared" si="7"/>
        <v>0</v>
      </c>
      <c r="K25" s="67"/>
      <c r="L25" s="104">
        <f t="shared" si="0"/>
        <v>0</v>
      </c>
      <c r="M25" s="67"/>
      <c r="N25" s="104">
        <f t="shared" si="1"/>
        <v>0</v>
      </c>
      <c r="O25" s="67"/>
      <c r="P25" s="104">
        <f t="shared" si="4"/>
        <v>0</v>
      </c>
      <c r="Q25" s="67"/>
      <c r="R25" s="104">
        <f t="shared" si="5"/>
        <v>0</v>
      </c>
      <c r="S25" s="67"/>
      <c r="T25" s="104">
        <f>IF(S25="",0,$S$18*(1.01-(LOG(S25)/LOG($S$19))))</f>
        <v>0</v>
      </c>
      <c r="U25" s="67"/>
      <c r="V25" s="104">
        <f t="shared" si="2"/>
        <v>0</v>
      </c>
      <c r="W25" s="165">
        <f t="shared" si="8"/>
        <v>0</v>
      </c>
    </row>
    <row r="26" spans="1:23" s="152" customFormat="1" ht="21" customHeight="1">
      <c r="A26" s="99">
        <v>7</v>
      </c>
      <c r="B26" s="114"/>
      <c r="C26" s="114"/>
      <c r="D26" s="101"/>
      <c r="E26" s="67"/>
      <c r="F26" s="104">
        <f t="shared" si="3"/>
        <v>0</v>
      </c>
      <c r="G26" s="106"/>
      <c r="H26" s="161">
        <f>IF(G26="",0,$G$18*(1.01-(LOG(G26)/LOG($G$19))))</f>
        <v>0</v>
      </c>
      <c r="I26" s="159"/>
      <c r="J26" s="104">
        <f t="shared" si="7"/>
        <v>0</v>
      </c>
      <c r="K26" s="67"/>
      <c r="L26" s="104">
        <f t="shared" si="0"/>
        <v>0</v>
      </c>
      <c r="M26" s="67"/>
      <c r="N26" s="104">
        <f t="shared" si="1"/>
        <v>0</v>
      </c>
      <c r="O26" s="67"/>
      <c r="P26" s="104">
        <f t="shared" si="4"/>
        <v>0</v>
      </c>
      <c r="Q26" s="67"/>
      <c r="R26" s="104">
        <f t="shared" si="5"/>
        <v>0</v>
      </c>
      <c r="S26" s="67"/>
      <c r="T26" s="104">
        <f>IF(S26="",0,$S$18*(1.01-(LOG(S26)/LOG($S$19))))</f>
        <v>0</v>
      </c>
      <c r="U26" s="67"/>
      <c r="V26" s="104">
        <f t="shared" si="2"/>
        <v>0</v>
      </c>
      <c r="W26" s="165">
        <f t="shared" si="8"/>
        <v>0</v>
      </c>
    </row>
    <row r="27" spans="1:23" s="152" customFormat="1" ht="21" customHeight="1">
      <c r="A27" s="99">
        <v>8</v>
      </c>
      <c r="B27" s="114"/>
      <c r="C27" s="114"/>
      <c r="D27" s="101"/>
      <c r="E27" s="67"/>
      <c r="F27" s="104">
        <f t="shared" si="3"/>
        <v>0</v>
      </c>
      <c r="G27" s="106"/>
      <c r="H27" s="161">
        <f t="shared" si="6"/>
        <v>0</v>
      </c>
      <c r="I27" s="159"/>
      <c r="J27" s="104">
        <f t="shared" si="7"/>
        <v>0</v>
      </c>
      <c r="K27" s="67"/>
      <c r="L27" s="104">
        <f t="shared" si="0"/>
        <v>0</v>
      </c>
      <c r="M27" s="67"/>
      <c r="N27" s="104">
        <f t="shared" si="1"/>
        <v>0</v>
      </c>
      <c r="O27" s="67"/>
      <c r="P27" s="104">
        <f t="shared" si="4"/>
        <v>0</v>
      </c>
      <c r="Q27" s="67"/>
      <c r="R27" s="104">
        <f t="shared" si="5"/>
        <v>0</v>
      </c>
      <c r="S27" s="67"/>
      <c r="T27" s="104">
        <f>IF(S27="",0,$S$18*(1.01-(LOG(S27)/LOG($S$19))))</f>
        <v>0</v>
      </c>
      <c r="U27" s="67"/>
      <c r="V27" s="104">
        <f t="shared" si="2"/>
        <v>0</v>
      </c>
      <c r="W27" s="165">
        <f t="shared" si="8"/>
        <v>0</v>
      </c>
    </row>
    <row r="28" spans="1:23" s="152" customFormat="1" ht="21" customHeight="1">
      <c r="A28" s="99">
        <v>9</v>
      </c>
      <c r="B28" s="115"/>
      <c r="C28" s="115"/>
      <c r="D28" s="101"/>
      <c r="E28" s="67"/>
      <c r="F28" s="104">
        <f t="shared" si="3"/>
        <v>0</v>
      </c>
      <c r="G28" s="106"/>
      <c r="H28" s="161">
        <f t="shared" si="6"/>
        <v>0</v>
      </c>
      <c r="I28" s="159"/>
      <c r="J28" s="104">
        <f t="shared" si="7"/>
        <v>0</v>
      </c>
      <c r="K28" s="67"/>
      <c r="L28" s="104">
        <f t="shared" si="0"/>
        <v>0</v>
      </c>
      <c r="M28" s="67"/>
      <c r="N28" s="104">
        <f t="shared" si="1"/>
        <v>0</v>
      </c>
      <c r="O28" s="67"/>
      <c r="P28" s="104">
        <f t="shared" si="4"/>
        <v>0</v>
      </c>
      <c r="Q28" s="67"/>
      <c r="R28" s="104">
        <f t="shared" si="5"/>
        <v>0</v>
      </c>
      <c r="S28" s="67"/>
      <c r="T28" s="104">
        <f>IF(S28="",0,$S$18*(1.01-(LOG(S28)/LOG($S$19))))</f>
        <v>0</v>
      </c>
      <c r="U28" s="67"/>
      <c r="V28" s="104">
        <f t="shared" si="2"/>
        <v>0</v>
      </c>
      <c r="W28" s="165">
        <f t="shared" si="8"/>
        <v>0</v>
      </c>
    </row>
    <row r="29" spans="1:23" s="152" customFormat="1" ht="21" customHeight="1">
      <c r="A29" s="99">
        <v>10</v>
      </c>
      <c r="B29" s="114"/>
      <c r="C29" s="114"/>
      <c r="D29" s="101"/>
      <c r="E29" s="67"/>
      <c r="F29" s="104">
        <f t="shared" si="3"/>
        <v>0</v>
      </c>
      <c r="G29" s="106"/>
      <c r="H29" s="161">
        <f t="shared" si="6"/>
        <v>0</v>
      </c>
      <c r="I29" s="159"/>
      <c r="J29" s="104">
        <f t="shared" si="7"/>
        <v>0</v>
      </c>
      <c r="K29" s="67"/>
      <c r="L29" s="104">
        <f t="shared" si="0"/>
        <v>0</v>
      </c>
      <c r="M29" s="67"/>
      <c r="N29" s="104">
        <f t="shared" si="1"/>
        <v>0</v>
      </c>
      <c r="O29" s="67"/>
      <c r="P29" s="104">
        <f t="shared" si="4"/>
        <v>0</v>
      </c>
      <c r="Q29" s="67"/>
      <c r="R29" s="104">
        <f t="shared" si="5"/>
        <v>0</v>
      </c>
      <c r="S29" s="67"/>
      <c r="T29" s="104">
        <f>IF(S29="",0,$S$18*(1.01-(LOG(S29)/LOG($S$19))))</f>
        <v>0</v>
      </c>
      <c r="U29" s="67"/>
      <c r="V29" s="104">
        <f t="shared" si="2"/>
        <v>0</v>
      </c>
      <c r="W29" s="165">
        <f>F29+H29+J29+L29+N29+P29+R29+Y24+T29+V29</f>
        <v>0</v>
      </c>
    </row>
    <row r="30" spans="1:23" s="152" customFormat="1" ht="21" customHeight="1">
      <c r="A30" s="99">
        <v>11</v>
      </c>
      <c r="B30" s="114"/>
      <c r="C30" s="114"/>
      <c r="D30" s="101"/>
      <c r="E30" s="67"/>
      <c r="F30" s="104">
        <f t="shared" si="3"/>
        <v>0</v>
      </c>
      <c r="G30" s="106"/>
      <c r="H30" s="161">
        <f t="shared" si="6"/>
        <v>0</v>
      </c>
      <c r="I30" s="159"/>
      <c r="J30" s="104">
        <f t="shared" si="7"/>
        <v>0</v>
      </c>
      <c r="K30" s="67"/>
      <c r="L30" s="104">
        <f t="shared" si="0"/>
        <v>0</v>
      </c>
      <c r="M30" s="67"/>
      <c r="N30" s="104">
        <f t="shared" si="1"/>
        <v>0</v>
      </c>
      <c r="O30" s="67"/>
      <c r="P30" s="104">
        <f t="shared" si="4"/>
        <v>0</v>
      </c>
      <c r="Q30" s="67"/>
      <c r="R30" s="104">
        <f>IF(Q30="",0,$Q$18*(1.01-(LOG(Q30)/LOG($Q$19))))</f>
        <v>0</v>
      </c>
      <c r="S30" s="67"/>
      <c r="T30" s="104">
        <f>IF(S30="",0,$S$18*(1.01-(LOG(S30)/LOG($S$19))))</f>
        <v>0</v>
      </c>
      <c r="U30" s="67"/>
      <c r="V30" s="104">
        <f t="shared" si="2"/>
        <v>0</v>
      </c>
      <c r="W30" s="165">
        <f t="shared" si="8"/>
        <v>0</v>
      </c>
    </row>
    <row r="31" spans="1:23" s="156" customFormat="1" ht="21" customHeight="1">
      <c r="A31" s="99">
        <v>12</v>
      </c>
      <c r="B31" s="114"/>
      <c r="C31" s="114"/>
      <c r="D31" s="101"/>
      <c r="E31" s="67"/>
      <c r="F31" s="104">
        <f t="shared" si="3"/>
        <v>0</v>
      </c>
      <c r="G31" s="106"/>
      <c r="H31" s="161">
        <f t="shared" si="6"/>
        <v>0</v>
      </c>
      <c r="I31" s="159"/>
      <c r="J31" s="104">
        <f>IF(I31="",0,$I$18*(1.01-(LOG(I31)/LOG($I$19))))</f>
        <v>0</v>
      </c>
      <c r="K31" s="67"/>
      <c r="L31" s="104">
        <f t="shared" si="0"/>
        <v>0</v>
      </c>
      <c r="M31" s="67"/>
      <c r="N31" s="104">
        <f t="shared" si="1"/>
        <v>0</v>
      </c>
      <c r="O31" s="67"/>
      <c r="P31" s="104">
        <f>IF(O31="",0,$O$18*(1.01-(LOG(O31)/LOG($O$19))))</f>
        <v>0</v>
      </c>
      <c r="Q31" s="67"/>
      <c r="R31" s="104">
        <f t="shared" si="5"/>
        <v>0</v>
      </c>
      <c r="S31" s="67"/>
      <c r="T31" s="104">
        <f>IF(S31="",0,$S$18*(1.01-(LOG(S31)/LOG($S$19))))</f>
        <v>0</v>
      </c>
      <c r="U31" s="67"/>
      <c r="V31" s="104">
        <f t="shared" si="2"/>
        <v>0</v>
      </c>
      <c r="W31" s="165">
        <f t="shared" si="8"/>
        <v>0</v>
      </c>
    </row>
    <row r="32" spans="1:23" s="152" customFormat="1" ht="21" customHeight="1">
      <c r="A32" s="99">
        <v>13</v>
      </c>
      <c r="B32" s="115"/>
      <c r="C32" s="115"/>
      <c r="D32" s="101"/>
      <c r="E32" s="67"/>
      <c r="F32" s="104">
        <f t="shared" si="3"/>
        <v>0</v>
      </c>
      <c r="G32" s="106"/>
      <c r="H32" s="161">
        <f t="shared" si="6"/>
        <v>0</v>
      </c>
      <c r="I32" s="159"/>
      <c r="J32" s="104">
        <f t="shared" si="7"/>
        <v>0</v>
      </c>
      <c r="K32" s="67"/>
      <c r="L32" s="104">
        <f t="shared" si="0"/>
        <v>0</v>
      </c>
      <c r="M32" s="67"/>
      <c r="N32" s="104">
        <f t="shared" si="1"/>
        <v>0</v>
      </c>
      <c r="O32" s="67"/>
      <c r="P32" s="104">
        <f t="shared" si="4"/>
        <v>0</v>
      </c>
      <c r="Q32" s="67"/>
      <c r="R32" s="104">
        <f t="shared" si="5"/>
        <v>0</v>
      </c>
      <c r="S32" s="67"/>
      <c r="T32" s="104">
        <f>IF(S32="",0,$S$18*(1.01-(LOG(S32)/LOG($S$19))))</f>
        <v>0</v>
      </c>
      <c r="U32" s="67"/>
      <c r="V32" s="104">
        <f t="shared" si="2"/>
        <v>0</v>
      </c>
      <c r="W32" s="165">
        <f t="shared" si="8"/>
        <v>0</v>
      </c>
    </row>
    <row r="33" spans="1:23" s="152" customFormat="1" ht="21" customHeight="1">
      <c r="A33" s="99">
        <v>14</v>
      </c>
      <c r="B33" s="115"/>
      <c r="C33" s="115"/>
      <c r="D33" s="101"/>
      <c r="E33" s="67"/>
      <c r="F33" s="104">
        <f t="shared" si="3"/>
        <v>0</v>
      </c>
      <c r="G33" s="106"/>
      <c r="H33" s="161">
        <f t="shared" si="6"/>
        <v>0</v>
      </c>
      <c r="I33" s="159"/>
      <c r="J33" s="104">
        <f t="shared" si="7"/>
        <v>0</v>
      </c>
      <c r="K33" s="67"/>
      <c r="L33" s="104">
        <f t="shared" si="0"/>
        <v>0</v>
      </c>
      <c r="M33" s="67"/>
      <c r="N33" s="104">
        <f t="shared" si="1"/>
        <v>0</v>
      </c>
      <c r="O33" s="67"/>
      <c r="P33" s="104">
        <f t="shared" si="4"/>
        <v>0</v>
      </c>
      <c r="Q33" s="67"/>
      <c r="R33" s="104">
        <f t="shared" si="5"/>
        <v>0</v>
      </c>
      <c r="S33" s="67"/>
      <c r="T33" s="104">
        <f>IF(S33="",0,$S$18*(1.01-(LOG(S33)/LOG($S$19))))</f>
        <v>0</v>
      </c>
      <c r="U33" s="67"/>
      <c r="V33" s="104">
        <f t="shared" si="2"/>
        <v>0</v>
      </c>
      <c r="W33" s="165">
        <f t="shared" si="8"/>
        <v>0</v>
      </c>
    </row>
    <row r="34" spans="1:23" s="152" customFormat="1" ht="21" customHeight="1" thickBot="1">
      <c r="A34" s="107">
        <v>15</v>
      </c>
      <c r="B34" s="157"/>
      <c r="C34" s="157"/>
      <c r="D34" s="109"/>
      <c r="E34" s="69"/>
      <c r="F34" s="110">
        <f t="shared" si="3"/>
        <v>0</v>
      </c>
      <c r="G34" s="112"/>
      <c r="H34" s="163">
        <f t="shared" si="6"/>
        <v>0</v>
      </c>
      <c r="I34" s="160"/>
      <c r="J34" s="110">
        <f t="shared" si="7"/>
        <v>0</v>
      </c>
      <c r="K34" s="69"/>
      <c r="L34" s="110">
        <f t="shared" si="0"/>
        <v>0</v>
      </c>
      <c r="M34" s="69"/>
      <c r="N34" s="110">
        <f t="shared" si="1"/>
        <v>0</v>
      </c>
      <c r="O34" s="69"/>
      <c r="P34" s="110">
        <f t="shared" si="4"/>
        <v>0</v>
      </c>
      <c r="Q34" s="69"/>
      <c r="R34" s="110">
        <f t="shared" si="5"/>
        <v>0</v>
      </c>
      <c r="S34" s="69"/>
      <c r="T34" s="110">
        <f>IF(S34="",0,$S$18*(1.01-(LOG(S34)/LOG($S$19))))</f>
        <v>0</v>
      </c>
      <c r="U34" s="69"/>
      <c r="V34" s="110">
        <f t="shared" si="2"/>
        <v>0</v>
      </c>
      <c r="W34" s="166">
        <f t="shared" si="8"/>
        <v>0</v>
      </c>
    </row>
    <row r="35" spans="1:23" ht="18" customHeight="1" thickTop="1">
      <c r="A35" s="9"/>
      <c r="B35" s="59"/>
      <c r="C35" s="20"/>
      <c r="D35" s="20"/>
      <c r="E35" s="7"/>
      <c r="F35" s="10"/>
      <c r="G35" s="10"/>
      <c r="H35" s="10"/>
      <c r="I35" s="6"/>
      <c r="J35" s="10"/>
      <c r="K35" s="6"/>
      <c r="L35" s="10"/>
      <c r="M35" s="6"/>
      <c r="N35" s="10"/>
      <c r="O35" s="10"/>
      <c r="P35" s="10"/>
      <c r="Q35" s="10"/>
      <c r="R35" s="10"/>
      <c r="S35" s="6"/>
      <c r="T35" s="10"/>
      <c r="U35" s="6"/>
      <c r="V35" s="10"/>
      <c r="W35" s="10"/>
    </row>
    <row r="36" spans="2:12" ht="18" customHeight="1">
      <c r="B36" s="21"/>
      <c r="C36" s="21"/>
      <c r="K36" s="22"/>
      <c r="L36" s="22"/>
    </row>
    <row r="37" spans="2:12" ht="18" customHeight="1">
      <c r="B37" s="21"/>
      <c r="C37" s="21"/>
      <c r="K37" s="22"/>
      <c r="L37" s="22"/>
    </row>
    <row r="38" spans="2:3" ht="18" customHeight="1">
      <c r="B38" s="21"/>
      <c r="C38" s="21"/>
    </row>
    <row r="39" spans="2:3" ht="18" customHeight="1">
      <c r="B39" s="21"/>
      <c r="C39" s="21"/>
    </row>
    <row r="40" spans="2:3" ht="18" customHeight="1">
      <c r="B40" s="21"/>
      <c r="C40" s="21"/>
    </row>
    <row r="41" spans="2:3" ht="18" customHeight="1">
      <c r="B41" s="21"/>
      <c r="C41" s="21"/>
    </row>
    <row r="42" spans="2:3" ht="18" customHeight="1">
      <c r="B42" s="21"/>
      <c r="C42" s="21"/>
    </row>
    <row r="43" spans="2:3" ht="18" customHeight="1">
      <c r="B43" s="21"/>
      <c r="C43" s="21"/>
    </row>
    <row r="44" spans="2:3" ht="18" customHeight="1">
      <c r="B44" s="21"/>
      <c r="C44" s="21"/>
    </row>
    <row r="45" spans="2:3" ht="18" customHeight="1">
      <c r="B45" s="21"/>
      <c r="C45" s="21"/>
    </row>
    <row r="46" spans="2:3" ht="18" customHeight="1">
      <c r="B46" s="21"/>
      <c r="C46" s="21"/>
    </row>
    <row r="47" spans="2:3" ht="18" customHeight="1">
      <c r="B47" s="21"/>
      <c r="C47" s="21"/>
    </row>
    <row r="48" spans="2:3" ht="18" customHeight="1">
      <c r="B48" s="21"/>
      <c r="C48" s="21"/>
    </row>
    <row r="49" spans="2:3" ht="18" customHeight="1">
      <c r="B49" s="21"/>
      <c r="C49" s="21"/>
    </row>
    <row r="50" spans="2:3" ht="18" customHeight="1">
      <c r="B50" s="21"/>
      <c r="C50" s="21"/>
    </row>
    <row r="51" spans="2:3" ht="18" customHeight="1">
      <c r="B51" s="21"/>
      <c r="C51" s="21"/>
    </row>
    <row r="52" spans="2:3" ht="18" customHeight="1">
      <c r="B52" s="21"/>
      <c r="C52" s="21"/>
    </row>
    <row r="53" spans="2:3" ht="18" customHeight="1">
      <c r="B53" s="21"/>
      <c r="C53" s="21"/>
    </row>
    <row r="54" spans="2:3" ht="18" customHeight="1">
      <c r="B54" s="21"/>
      <c r="C54" s="21"/>
    </row>
    <row r="55" spans="2:3" ht="18" customHeight="1">
      <c r="B55" s="21"/>
      <c r="C55" s="21"/>
    </row>
    <row r="56" spans="2:3" ht="18" customHeight="1">
      <c r="B56" s="21"/>
      <c r="C56" s="21"/>
    </row>
    <row r="57" spans="2:3" ht="18" customHeight="1">
      <c r="B57" s="21"/>
      <c r="C57" s="21"/>
    </row>
    <row r="58" spans="2:3" ht="18" customHeight="1">
      <c r="B58" s="21"/>
      <c r="C58" s="21"/>
    </row>
    <row r="59" spans="2:3" ht="18" customHeight="1">
      <c r="B59" s="21"/>
      <c r="C59" s="21"/>
    </row>
    <row r="60" spans="2:3" ht="18" customHeight="1">
      <c r="B60" s="21"/>
      <c r="C60" s="21"/>
    </row>
    <row r="61" spans="2:3" ht="18" customHeight="1">
      <c r="B61" s="21"/>
      <c r="C61" s="21"/>
    </row>
    <row r="62" spans="2:3" ht="18" customHeight="1">
      <c r="B62" s="21"/>
      <c r="C62" s="21"/>
    </row>
    <row r="63" spans="2:3" ht="18" customHeight="1">
      <c r="B63" s="21"/>
      <c r="C63" s="21"/>
    </row>
    <row r="64" spans="2:3" ht="18" customHeight="1">
      <c r="B64" s="21"/>
      <c r="C64" s="21"/>
    </row>
    <row r="65" spans="2:3" ht="18" customHeight="1">
      <c r="B65" s="21"/>
      <c r="C65" s="21"/>
    </row>
    <row r="66" spans="2:3" ht="18" customHeight="1">
      <c r="B66" s="21"/>
      <c r="C66" s="21"/>
    </row>
    <row r="67" spans="2:3" ht="18" customHeight="1">
      <c r="B67" s="21"/>
      <c r="C67" s="21"/>
    </row>
    <row r="68" spans="2:3" ht="18" customHeight="1">
      <c r="B68" s="21"/>
      <c r="C68" s="21"/>
    </row>
    <row r="69" spans="2:3" ht="18" customHeight="1">
      <c r="B69" s="21"/>
      <c r="C69" s="21"/>
    </row>
    <row r="70" spans="2:3" ht="18" customHeight="1">
      <c r="B70" s="21"/>
      <c r="C70" s="21"/>
    </row>
    <row r="71" spans="2:3" ht="18" customHeight="1">
      <c r="B71" s="21"/>
      <c r="C71" s="21"/>
    </row>
    <row r="72" spans="2:3" ht="18" customHeight="1">
      <c r="B72" s="21"/>
      <c r="C72" s="21"/>
    </row>
    <row r="73" spans="2:3" ht="18" customHeight="1">
      <c r="B73" s="21"/>
      <c r="C73" s="21"/>
    </row>
    <row r="74" spans="2:3" ht="18" customHeight="1">
      <c r="B74" s="21"/>
      <c r="C74" s="21"/>
    </row>
    <row r="75" spans="2:3" ht="18" customHeight="1">
      <c r="B75" s="21"/>
      <c r="C75" s="21"/>
    </row>
    <row r="76" spans="2:3" ht="18" customHeight="1">
      <c r="B76" s="21"/>
      <c r="C76" s="21"/>
    </row>
    <row r="77" spans="2:3" ht="18" customHeight="1">
      <c r="B77" s="21"/>
      <c r="C77" s="21"/>
    </row>
    <row r="78" spans="2:3" ht="18" customHeight="1">
      <c r="B78" s="21"/>
      <c r="C78" s="21"/>
    </row>
    <row r="79" spans="2:3" ht="18" customHeight="1">
      <c r="B79" s="21"/>
      <c r="C79" s="21"/>
    </row>
    <row r="80" spans="2:3" ht="18" customHeight="1">
      <c r="B80" s="21"/>
      <c r="C80" s="21"/>
    </row>
    <row r="81" spans="2:3" ht="18" customHeight="1">
      <c r="B81" s="21"/>
      <c r="C81" s="21"/>
    </row>
    <row r="82" spans="2:3" ht="18" customHeight="1">
      <c r="B82" s="21"/>
      <c r="C82" s="21"/>
    </row>
    <row r="83" spans="2:3" ht="18" customHeight="1">
      <c r="B83" s="21"/>
      <c r="C83" s="21"/>
    </row>
    <row r="84" spans="2:3" ht="18" customHeight="1">
      <c r="B84" s="21"/>
      <c r="C84" s="21"/>
    </row>
    <row r="85" spans="2:3" ht="18" customHeight="1">
      <c r="B85" s="21"/>
      <c r="C85" s="21"/>
    </row>
    <row r="86" spans="2:3" ht="18" customHeight="1">
      <c r="B86" s="21"/>
      <c r="C86" s="21"/>
    </row>
    <row r="87" spans="2:3" ht="18" customHeight="1">
      <c r="B87" s="21"/>
      <c r="C87" s="21"/>
    </row>
    <row r="88" spans="2:3" ht="18" customHeight="1">
      <c r="B88" s="21"/>
      <c r="C88" s="21"/>
    </row>
    <row r="89" spans="2:3" ht="18" customHeight="1">
      <c r="B89" s="21"/>
      <c r="C89" s="21"/>
    </row>
    <row r="90" spans="2:3" ht="18" customHeight="1">
      <c r="B90" s="21"/>
      <c r="C90" s="21"/>
    </row>
    <row r="91" spans="2:3" ht="18" customHeight="1">
      <c r="B91" s="21"/>
      <c r="C91" s="21"/>
    </row>
    <row r="92" spans="2:3" ht="18" customHeight="1">
      <c r="B92" s="21"/>
      <c r="C92" s="21"/>
    </row>
    <row r="93" spans="2:3" ht="18" customHeight="1">
      <c r="B93" s="21"/>
      <c r="C93" s="21"/>
    </row>
    <row r="94" spans="2:3" ht="18" customHeight="1">
      <c r="B94" s="21"/>
      <c r="C94" s="21"/>
    </row>
    <row r="95" spans="2:3" ht="18" customHeight="1">
      <c r="B95" s="21"/>
      <c r="C95" s="21"/>
    </row>
    <row r="96" spans="2:3" ht="18" customHeight="1">
      <c r="B96" s="21"/>
      <c r="C96" s="21"/>
    </row>
    <row r="97" spans="2:3" ht="18" customHeight="1">
      <c r="B97" s="21"/>
      <c r="C97" s="21"/>
    </row>
    <row r="98" spans="2:3" ht="18" customHeight="1">
      <c r="B98" s="21"/>
      <c r="C98" s="21"/>
    </row>
    <row r="99" spans="2:3" ht="18" customHeight="1">
      <c r="B99" s="21"/>
      <c r="C99" s="21"/>
    </row>
    <row r="100" spans="2:3" ht="18" customHeight="1">
      <c r="B100" s="21"/>
      <c r="C100" s="21"/>
    </row>
    <row r="101" spans="2:3" ht="18" customHeight="1">
      <c r="B101" s="21"/>
      <c r="C101" s="21"/>
    </row>
    <row r="102" spans="2:3" ht="18" customHeight="1">
      <c r="B102" s="21"/>
      <c r="C102" s="21"/>
    </row>
    <row r="103" spans="2:3" ht="18" customHeight="1">
      <c r="B103" s="21"/>
      <c r="C103" s="21"/>
    </row>
    <row r="104" spans="2:3" ht="18" customHeight="1">
      <c r="B104" s="21"/>
      <c r="C104" s="21"/>
    </row>
    <row r="105" spans="2:3" ht="18" customHeight="1">
      <c r="B105" s="21"/>
      <c r="C105" s="21"/>
    </row>
    <row r="106" spans="2:3" ht="18" customHeight="1">
      <c r="B106" s="21"/>
      <c r="C106" s="21"/>
    </row>
    <row r="107" spans="2:3" ht="18" customHeight="1">
      <c r="B107" s="21"/>
      <c r="C107" s="21"/>
    </row>
    <row r="108" spans="2:3" ht="18" customHeight="1">
      <c r="B108" s="21"/>
      <c r="C108" s="21"/>
    </row>
    <row r="109" spans="2:3" ht="18" customHeight="1">
      <c r="B109" s="21"/>
      <c r="C109" s="21"/>
    </row>
    <row r="110" spans="2:3" ht="18" customHeight="1">
      <c r="B110" s="21"/>
      <c r="C110" s="21"/>
    </row>
    <row r="111" spans="2:3" ht="18" customHeight="1">
      <c r="B111" s="21"/>
      <c r="C111" s="21"/>
    </row>
    <row r="112" spans="2:3" ht="18" customHeight="1">
      <c r="B112" s="21"/>
      <c r="C112" s="21"/>
    </row>
    <row r="113" spans="2:3" ht="18" customHeight="1">
      <c r="B113" s="21"/>
      <c r="C113" s="21"/>
    </row>
    <row r="114" spans="2:3" ht="18" customHeight="1">
      <c r="B114" s="21"/>
      <c r="C114" s="21"/>
    </row>
    <row r="115" spans="2:3" ht="18" customHeight="1">
      <c r="B115" s="21"/>
      <c r="C115" s="21"/>
    </row>
    <row r="116" spans="2:3" ht="18" customHeight="1">
      <c r="B116" s="21"/>
      <c r="C116" s="21"/>
    </row>
    <row r="117" spans="2:3" ht="18" customHeight="1">
      <c r="B117" s="21"/>
      <c r="C117" s="21"/>
    </row>
    <row r="118" spans="2:3" ht="18" customHeight="1">
      <c r="B118" s="21"/>
      <c r="C118" s="21"/>
    </row>
    <row r="119" spans="2:3" ht="18" customHeight="1">
      <c r="B119" s="21"/>
      <c r="C119" s="21"/>
    </row>
    <row r="120" spans="2:3" ht="18" customHeight="1">
      <c r="B120" s="21"/>
      <c r="C120" s="21"/>
    </row>
    <row r="121" spans="2:3" ht="18" customHeight="1">
      <c r="B121" s="21"/>
      <c r="C121" s="21"/>
    </row>
    <row r="122" spans="2:3" ht="18" customHeight="1">
      <c r="B122" s="21"/>
      <c r="C122" s="21"/>
    </row>
    <row r="123" spans="2:3" ht="18" customHeight="1">
      <c r="B123" s="21"/>
      <c r="C123" s="21"/>
    </row>
    <row r="124" spans="2:3" ht="18" customHeight="1">
      <c r="B124" s="21"/>
      <c r="C124" s="21"/>
    </row>
    <row r="125" spans="2:3" ht="18" customHeight="1">
      <c r="B125" s="21"/>
      <c r="C125" s="21"/>
    </row>
    <row r="126" spans="2:3" ht="18" customHeight="1">
      <c r="B126" s="21"/>
      <c r="C126" s="21"/>
    </row>
    <row r="127" spans="2:3" ht="18" customHeight="1">
      <c r="B127" s="21"/>
      <c r="C127" s="21"/>
    </row>
    <row r="128" spans="2:3" ht="18" customHeight="1">
      <c r="B128" s="21"/>
      <c r="C128" s="21"/>
    </row>
    <row r="129" spans="2:3" ht="18" customHeight="1">
      <c r="B129" s="21"/>
      <c r="C129" s="21"/>
    </row>
    <row r="130" spans="2:3" ht="18" customHeight="1">
      <c r="B130" s="21"/>
      <c r="C130" s="21"/>
    </row>
    <row r="131" spans="2:3" ht="18" customHeight="1">
      <c r="B131" s="21"/>
      <c r="C131" s="21"/>
    </row>
    <row r="132" spans="2:3" ht="18" customHeight="1">
      <c r="B132" s="21"/>
      <c r="C132" s="21"/>
    </row>
    <row r="133" spans="2:3" ht="18" customHeight="1">
      <c r="B133" s="21"/>
      <c r="C133" s="21"/>
    </row>
    <row r="134" spans="2:3" ht="18" customHeight="1">
      <c r="B134" s="21"/>
      <c r="C134" s="21"/>
    </row>
    <row r="135" spans="2:3" ht="18" customHeight="1">
      <c r="B135" s="21"/>
      <c r="C135" s="21"/>
    </row>
    <row r="136" spans="2:3" ht="18" customHeight="1">
      <c r="B136" s="21"/>
      <c r="C136" s="21"/>
    </row>
    <row r="137" spans="2:3" ht="18" customHeight="1">
      <c r="B137" s="21"/>
      <c r="C137" s="21"/>
    </row>
    <row r="138" spans="2:3" ht="18" customHeight="1">
      <c r="B138" s="21"/>
      <c r="C138" s="21"/>
    </row>
    <row r="139" spans="2:3" ht="18" customHeight="1">
      <c r="B139" s="21"/>
      <c r="C139" s="21"/>
    </row>
    <row r="140" spans="2:3" ht="18" customHeight="1">
      <c r="B140" s="21"/>
      <c r="C140" s="21"/>
    </row>
    <row r="141" spans="2:3" ht="18" customHeight="1">
      <c r="B141" s="21"/>
      <c r="C141" s="21"/>
    </row>
    <row r="142" spans="2:3" ht="18" customHeight="1">
      <c r="B142" s="21"/>
      <c r="C142" s="21"/>
    </row>
    <row r="143" spans="2:3" ht="18" customHeight="1">
      <c r="B143" s="21"/>
      <c r="C143" s="21"/>
    </row>
    <row r="144" spans="2:3" ht="18" customHeight="1">
      <c r="B144" s="21"/>
      <c r="C144" s="21"/>
    </row>
    <row r="145" spans="2:3" ht="18" customHeight="1">
      <c r="B145" s="21"/>
      <c r="C145" s="21"/>
    </row>
    <row r="146" spans="2:3" ht="18" customHeight="1">
      <c r="B146" s="21"/>
      <c r="C146" s="21"/>
    </row>
    <row r="147" spans="2:3" ht="18" customHeight="1">
      <c r="B147" s="21"/>
      <c r="C147" s="21"/>
    </row>
    <row r="148" spans="2:3" ht="18" customHeight="1">
      <c r="B148" s="21"/>
      <c r="C148" s="21"/>
    </row>
    <row r="149" spans="2:3" ht="18" customHeight="1">
      <c r="B149" s="21"/>
      <c r="C149" s="21"/>
    </row>
    <row r="150" spans="2:3" ht="18" customHeight="1">
      <c r="B150" s="21"/>
      <c r="C150" s="21"/>
    </row>
    <row r="151" spans="2:3" ht="18" customHeight="1">
      <c r="B151" s="21"/>
      <c r="C151" s="21"/>
    </row>
    <row r="152" spans="2:3" ht="18" customHeight="1">
      <c r="B152" s="21"/>
      <c r="C152" s="21"/>
    </row>
    <row r="153" spans="2:3" ht="18" customHeight="1">
      <c r="B153" s="21"/>
      <c r="C153" s="21"/>
    </row>
    <row r="154" spans="2:3" ht="18" customHeight="1">
      <c r="B154" s="21"/>
      <c r="C154" s="21"/>
    </row>
    <row r="155" spans="2:3" ht="18" customHeight="1">
      <c r="B155" s="21"/>
      <c r="C155" s="21"/>
    </row>
    <row r="156" spans="2:3" ht="18" customHeight="1">
      <c r="B156" s="21"/>
      <c r="C156" s="21"/>
    </row>
    <row r="157" spans="2:3" ht="18" customHeight="1">
      <c r="B157" s="21"/>
      <c r="C157" s="21"/>
    </row>
    <row r="158" spans="2:3" ht="18" customHeight="1">
      <c r="B158" s="21"/>
      <c r="C158" s="21"/>
    </row>
    <row r="159" spans="2:3" ht="18" customHeight="1">
      <c r="B159" s="21"/>
      <c r="C159" s="21"/>
    </row>
    <row r="160" spans="2:3" ht="18" customHeight="1">
      <c r="B160" s="21"/>
      <c r="C160" s="21"/>
    </row>
    <row r="161" spans="2:3" ht="18" customHeight="1">
      <c r="B161" s="21"/>
      <c r="C161" s="21"/>
    </row>
    <row r="162" spans="2:3" ht="18" customHeight="1">
      <c r="B162" s="21"/>
      <c r="C162" s="21"/>
    </row>
    <row r="163" spans="2:3" ht="18" customHeight="1">
      <c r="B163" s="21"/>
      <c r="C163" s="21"/>
    </row>
    <row r="164" spans="2:3" ht="18" customHeight="1">
      <c r="B164" s="21"/>
      <c r="C164" s="21"/>
    </row>
    <row r="165" spans="2:3" ht="18" customHeight="1">
      <c r="B165" s="21"/>
      <c r="C165" s="21"/>
    </row>
    <row r="166" spans="2:3" ht="18" customHeight="1">
      <c r="B166" s="21"/>
      <c r="C166" s="21"/>
    </row>
    <row r="167" spans="2:3" ht="18" customHeight="1">
      <c r="B167" s="21"/>
      <c r="C167" s="21"/>
    </row>
    <row r="168" spans="2:3" ht="18" customHeight="1">
      <c r="B168" s="21"/>
      <c r="C168" s="21"/>
    </row>
    <row r="169" spans="2:3" ht="18" customHeight="1">
      <c r="B169" s="21"/>
      <c r="C169" s="21"/>
    </row>
    <row r="170" spans="2:3" ht="18" customHeight="1">
      <c r="B170" s="21"/>
      <c r="C170" s="21"/>
    </row>
    <row r="171" spans="2:3" ht="18" customHeight="1">
      <c r="B171" s="21"/>
      <c r="C171" s="21"/>
    </row>
    <row r="172" spans="2:3" ht="18" customHeight="1">
      <c r="B172" s="21"/>
      <c r="C172" s="21"/>
    </row>
    <row r="173" spans="2:3" ht="18" customHeight="1">
      <c r="B173" s="21"/>
      <c r="C173" s="21"/>
    </row>
    <row r="174" spans="2:3" ht="18" customHeight="1">
      <c r="B174" s="21"/>
      <c r="C174" s="21"/>
    </row>
    <row r="175" spans="2:3" ht="18" customHeight="1">
      <c r="B175" s="21"/>
      <c r="C175" s="21"/>
    </row>
    <row r="176" spans="2:3" ht="18" customHeight="1">
      <c r="B176" s="21"/>
      <c r="C176" s="21"/>
    </row>
    <row r="177" spans="2:3" ht="18" customHeight="1">
      <c r="B177" s="21"/>
      <c r="C177" s="21"/>
    </row>
    <row r="178" spans="2:3" ht="18" customHeight="1">
      <c r="B178" s="21"/>
      <c r="C178" s="21"/>
    </row>
    <row r="179" spans="2:3" ht="18" customHeight="1">
      <c r="B179" s="21"/>
      <c r="C179" s="21"/>
    </row>
    <row r="180" spans="2:3" ht="18" customHeight="1">
      <c r="B180" s="21"/>
      <c r="C180" s="21"/>
    </row>
    <row r="181" spans="2:3" ht="18" customHeight="1">
      <c r="B181" s="21"/>
      <c r="C181" s="21"/>
    </row>
    <row r="182" spans="2:3" ht="18" customHeight="1">
      <c r="B182" s="21"/>
      <c r="C182" s="21"/>
    </row>
    <row r="183" spans="2:3" ht="18" customHeight="1">
      <c r="B183" s="21"/>
      <c r="C183" s="21"/>
    </row>
    <row r="184" spans="2:3" ht="18" customHeight="1">
      <c r="B184" s="21"/>
      <c r="C184" s="21"/>
    </row>
    <row r="185" spans="2:3" ht="18" customHeight="1">
      <c r="B185" s="21"/>
      <c r="C185" s="21"/>
    </row>
    <row r="186" spans="2:3" ht="18" customHeight="1">
      <c r="B186" s="21"/>
      <c r="C186" s="21"/>
    </row>
    <row r="187" spans="2:3" ht="18" customHeight="1">
      <c r="B187" s="21"/>
      <c r="C187" s="21"/>
    </row>
    <row r="188" spans="2:3" ht="18" customHeight="1">
      <c r="B188" s="21"/>
      <c r="C188" s="21"/>
    </row>
    <row r="189" spans="2:3" ht="18" customHeight="1">
      <c r="B189" s="21"/>
      <c r="C189" s="21"/>
    </row>
    <row r="190" spans="2:3" ht="18" customHeight="1">
      <c r="B190" s="21"/>
      <c r="C190" s="21"/>
    </row>
    <row r="191" spans="2:3" ht="18" customHeight="1">
      <c r="B191" s="21"/>
      <c r="C191" s="21"/>
    </row>
    <row r="192" spans="2:3" ht="18" customHeight="1">
      <c r="B192" s="21"/>
      <c r="C192" s="21"/>
    </row>
    <row r="193" spans="2:3" ht="18" customHeight="1">
      <c r="B193" s="21"/>
      <c r="C193" s="21"/>
    </row>
    <row r="194" spans="2:3" ht="18" customHeight="1">
      <c r="B194" s="21"/>
      <c r="C194" s="21"/>
    </row>
  </sheetData>
  <sheetProtection/>
  <mergeCells count="51">
    <mergeCell ref="U19:V19"/>
    <mergeCell ref="E19:F19"/>
    <mergeCell ref="I19:J19"/>
    <mergeCell ref="K19:L19"/>
    <mergeCell ref="M19:N19"/>
    <mergeCell ref="S19:T19"/>
    <mergeCell ref="U17:V17"/>
    <mergeCell ref="E18:F18"/>
    <mergeCell ref="I18:J18"/>
    <mergeCell ref="K18:L18"/>
    <mergeCell ref="M18:N18"/>
    <mergeCell ref="S18:T18"/>
    <mergeCell ref="U18:V18"/>
    <mergeCell ref="O17:P17"/>
    <mergeCell ref="O18:P18"/>
    <mergeCell ref="S16:T16"/>
    <mergeCell ref="U16:V16"/>
    <mergeCell ref="E1:F15"/>
    <mergeCell ref="B17:B18"/>
    <mergeCell ref="E17:F17"/>
    <mergeCell ref="I17:J17"/>
    <mergeCell ref="K17:L17"/>
    <mergeCell ref="M17:N17"/>
    <mergeCell ref="S17:T17"/>
    <mergeCell ref="Q17:R17"/>
    <mergeCell ref="B13:B14"/>
    <mergeCell ref="B15:B16"/>
    <mergeCell ref="E16:F16"/>
    <mergeCell ref="I16:J16"/>
    <mergeCell ref="K16:L16"/>
    <mergeCell ref="M16:N16"/>
    <mergeCell ref="S1:T15"/>
    <mergeCell ref="G1:H15"/>
    <mergeCell ref="O1:P15"/>
    <mergeCell ref="Q1:R15"/>
    <mergeCell ref="U1:V15"/>
    <mergeCell ref="O19:P19"/>
    <mergeCell ref="Q19:R19"/>
    <mergeCell ref="I1:J15"/>
    <mergeCell ref="K1:L15"/>
    <mergeCell ref="M1:N15"/>
    <mergeCell ref="Q18:R18"/>
    <mergeCell ref="O16:P16"/>
    <mergeCell ref="Q16:R16"/>
    <mergeCell ref="C19:D19"/>
    <mergeCell ref="G16:H16"/>
    <mergeCell ref="G17:H17"/>
    <mergeCell ref="G18:H18"/>
    <mergeCell ref="G19:H19"/>
    <mergeCell ref="C17:D17"/>
    <mergeCell ref="C18:D18"/>
  </mergeCells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X194"/>
  <sheetViews>
    <sheetView zoomScale="76" zoomScaleNormal="76" zoomScalePageLayoutView="0" workbookViewId="0" topLeftCell="A9">
      <selection activeCell="X25" sqref="X25"/>
    </sheetView>
  </sheetViews>
  <sheetFormatPr defaultColWidth="10.28125" defaultRowHeight="18" customHeight="1"/>
  <cols>
    <col min="1" max="1" width="5.00390625" style="0" customWidth="1"/>
    <col min="2" max="2" width="31.421875" style="0" customWidth="1"/>
    <col min="3" max="3" width="24.8515625" style="0" customWidth="1"/>
    <col min="4" max="4" width="9.8515625" style="0" customWidth="1"/>
    <col min="5" max="22" width="8.7109375" style="0" customWidth="1"/>
    <col min="23" max="23" width="11.7109375" style="0" customWidth="1"/>
    <col min="24" max="24" width="14.421875" style="0" bestFit="1" customWidth="1"/>
  </cols>
  <sheetData>
    <row r="1" spans="5:23" s="1" customFormat="1" ht="18" customHeight="1">
      <c r="E1" s="388" t="s">
        <v>65</v>
      </c>
      <c r="F1" s="388"/>
      <c r="G1" s="408" t="s">
        <v>67</v>
      </c>
      <c r="H1" s="408"/>
      <c r="I1" s="382" t="s">
        <v>208</v>
      </c>
      <c r="J1" s="382"/>
      <c r="K1" s="443"/>
      <c r="L1" s="443"/>
      <c r="M1" s="443"/>
      <c r="N1" s="443"/>
      <c r="O1" s="408" t="s">
        <v>68</v>
      </c>
      <c r="P1" s="408"/>
      <c r="Q1" s="408" t="s">
        <v>69</v>
      </c>
      <c r="R1" s="408"/>
      <c r="S1" s="444"/>
      <c r="T1" s="444"/>
      <c r="U1" s="441" t="s">
        <v>57</v>
      </c>
      <c r="V1" s="441"/>
      <c r="W1" s="24"/>
    </row>
    <row r="2" spans="5:23" s="1" customFormat="1" ht="18" customHeight="1">
      <c r="E2" s="388"/>
      <c r="F2" s="388"/>
      <c r="G2" s="408"/>
      <c r="H2" s="408"/>
      <c r="I2" s="382"/>
      <c r="J2" s="382"/>
      <c r="K2" s="443"/>
      <c r="L2" s="443"/>
      <c r="M2" s="443"/>
      <c r="N2" s="443"/>
      <c r="O2" s="408"/>
      <c r="P2" s="408"/>
      <c r="Q2" s="408"/>
      <c r="R2" s="408"/>
      <c r="S2" s="444"/>
      <c r="T2" s="444"/>
      <c r="U2" s="441"/>
      <c r="V2" s="441"/>
      <c r="W2" s="24"/>
    </row>
    <row r="3" spans="5:23" s="1" customFormat="1" ht="18" customHeight="1">
      <c r="E3" s="388"/>
      <c r="F3" s="388"/>
      <c r="G3" s="408"/>
      <c r="H3" s="408"/>
      <c r="I3" s="382"/>
      <c r="J3" s="382"/>
      <c r="K3" s="443"/>
      <c r="L3" s="443"/>
      <c r="M3" s="443"/>
      <c r="N3" s="443"/>
      <c r="O3" s="408"/>
      <c r="P3" s="408"/>
      <c r="Q3" s="408"/>
      <c r="R3" s="408"/>
      <c r="S3" s="444"/>
      <c r="T3" s="444"/>
      <c r="U3" s="441"/>
      <c r="V3" s="441"/>
      <c r="W3" s="24"/>
    </row>
    <row r="4" spans="5:23" s="1" customFormat="1" ht="18" customHeight="1">
      <c r="E4" s="388"/>
      <c r="F4" s="388"/>
      <c r="G4" s="408"/>
      <c r="H4" s="408"/>
      <c r="I4" s="382"/>
      <c r="J4" s="382"/>
      <c r="K4" s="443"/>
      <c r="L4" s="443"/>
      <c r="M4" s="443"/>
      <c r="N4" s="443"/>
      <c r="O4" s="408"/>
      <c r="P4" s="408"/>
      <c r="Q4" s="408"/>
      <c r="R4" s="408"/>
      <c r="S4" s="444"/>
      <c r="T4" s="444"/>
      <c r="U4" s="441"/>
      <c r="V4" s="441"/>
      <c r="W4" s="24"/>
    </row>
    <row r="5" spans="5:23" s="1" customFormat="1" ht="18" customHeight="1">
      <c r="E5" s="388"/>
      <c r="F5" s="388"/>
      <c r="G5" s="408"/>
      <c r="H5" s="408"/>
      <c r="I5" s="382"/>
      <c r="J5" s="382"/>
      <c r="K5" s="443"/>
      <c r="L5" s="443"/>
      <c r="M5" s="443"/>
      <c r="N5" s="443"/>
      <c r="O5" s="408"/>
      <c r="P5" s="408"/>
      <c r="Q5" s="408"/>
      <c r="R5" s="408"/>
      <c r="S5" s="444"/>
      <c r="T5" s="444"/>
      <c r="U5" s="441"/>
      <c r="V5" s="441"/>
      <c r="W5" s="24"/>
    </row>
    <row r="6" spans="5:23" s="1" customFormat="1" ht="18" customHeight="1">
      <c r="E6" s="388"/>
      <c r="F6" s="388"/>
      <c r="G6" s="408"/>
      <c r="H6" s="408"/>
      <c r="I6" s="382"/>
      <c r="J6" s="382"/>
      <c r="K6" s="443"/>
      <c r="L6" s="443"/>
      <c r="M6" s="443"/>
      <c r="N6" s="443"/>
      <c r="O6" s="408"/>
      <c r="P6" s="408"/>
      <c r="Q6" s="408"/>
      <c r="R6" s="408"/>
      <c r="S6" s="444"/>
      <c r="T6" s="444"/>
      <c r="U6" s="441"/>
      <c r="V6" s="441"/>
      <c r="W6" s="24"/>
    </row>
    <row r="7" spans="5:23" s="1" customFormat="1" ht="18" customHeight="1">
      <c r="E7" s="388"/>
      <c r="F7" s="388"/>
      <c r="G7" s="408"/>
      <c r="H7" s="408"/>
      <c r="I7" s="382"/>
      <c r="J7" s="382"/>
      <c r="K7" s="443"/>
      <c r="L7" s="443"/>
      <c r="M7" s="443"/>
      <c r="N7" s="443"/>
      <c r="O7" s="408"/>
      <c r="P7" s="408"/>
      <c r="Q7" s="408"/>
      <c r="R7" s="408"/>
      <c r="S7" s="444"/>
      <c r="T7" s="444"/>
      <c r="U7" s="441"/>
      <c r="V7" s="441"/>
      <c r="W7" s="24"/>
    </row>
    <row r="8" spans="5:23" s="1" customFormat="1" ht="18" customHeight="1">
      <c r="E8" s="388"/>
      <c r="F8" s="388"/>
      <c r="G8" s="408"/>
      <c r="H8" s="408"/>
      <c r="I8" s="382"/>
      <c r="J8" s="382"/>
      <c r="K8" s="443"/>
      <c r="L8" s="443"/>
      <c r="M8" s="443"/>
      <c r="N8" s="443"/>
      <c r="O8" s="408"/>
      <c r="P8" s="408"/>
      <c r="Q8" s="408"/>
      <c r="R8" s="408"/>
      <c r="S8" s="444"/>
      <c r="T8" s="444"/>
      <c r="U8" s="441"/>
      <c r="V8" s="441"/>
      <c r="W8" s="24"/>
    </row>
    <row r="9" spans="5:23" s="1" customFormat="1" ht="18" customHeight="1">
      <c r="E9" s="388"/>
      <c r="F9" s="388"/>
      <c r="G9" s="408"/>
      <c r="H9" s="408"/>
      <c r="I9" s="382"/>
      <c r="J9" s="382"/>
      <c r="K9" s="443"/>
      <c r="L9" s="443"/>
      <c r="M9" s="443"/>
      <c r="N9" s="443"/>
      <c r="O9" s="408"/>
      <c r="P9" s="408"/>
      <c r="Q9" s="408"/>
      <c r="R9" s="408"/>
      <c r="S9" s="444"/>
      <c r="T9" s="444"/>
      <c r="U9" s="441"/>
      <c r="V9" s="441"/>
      <c r="W9" s="24"/>
    </row>
    <row r="10" spans="5:23" s="1" customFormat="1" ht="18" customHeight="1">
      <c r="E10" s="388"/>
      <c r="F10" s="388"/>
      <c r="G10" s="408"/>
      <c r="H10" s="408"/>
      <c r="I10" s="382"/>
      <c r="J10" s="382"/>
      <c r="K10" s="443"/>
      <c r="L10" s="443"/>
      <c r="M10" s="443"/>
      <c r="N10" s="443"/>
      <c r="O10" s="408"/>
      <c r="P10" s="408"/>
      <c r="Q10" s="408"/>
      <c r="R10" s="408"/>
      <c r="S10" s="444"/>
      <c r="T10" s="444"/>
      <c r="U10" s="441"/>
      <c r="V10" s="441"/>
      <c r="W10" s="24"/>
    </row>
    <row r="11" spans="5:23" s="1" customFormat="1" ht="18" customHeight="1">
      <c r="E11" s="388"/>
      <c r="F11" s="388"/>
      <c r="G11" s="408"/>
      <c r="H11" s="408"/>
      <c r="I11" s="382"/>
      <c r="J11" s="382"/>
      <c r="K11" s="443"/>
      <c r="L11" s="443"/>
      <c r="M11" s="443"/>
      <c r="N11" s="443"/>
      <c r="O11" s="408"/>
      <c r="P11" s="408"/>
      <c r="Q11" s="408"/>
      <c r="R11" s="408"/>
      <c r="S11" s="444"/>
      <c r="T11" s="444"/>
      <c r="U11" s="441"/>
      <c r="V11" s="441"/>
      <c r="W11" s="24"/>
    </row>
    <row r="12" spans="4:23" s="1" customFormat="1" ht="5.25" customHeight="1">
      <c r="D12" s="2"/>
      <c r="E12" s="388"/>
      <c r="F12" s="388"/>
      <c r="G12" s="408"/>
      <c r="H12" s="408"/>
      <c r="I12" s="382"/>
      <c r="J12" s="382"/>
      <c r="K12" s="443"/>
      <c r="L12" s="443"/>
      <c r="M12" s="443"/>
      <c r="N12" s="443"/>
      <c r="O12" s="408"/>
      <c r="P12" s="408"/>
      <c r="Q12" s="408"/>
      <c r="R12" s="408"/>
      <c r="S12" s="444"/>
      <c r="T12" s="444"/>
      <c r="U12" s="441"/>
      <c r="V12" s="441"/>
      <c r="W12" s="24"/>
    </row>
    <row r="13" spans="2:23" s="1" customFormat="1" ht="18" customHeight="1">
      <c r="B13" s="412" t="s">
        <v>10</v>
      </c>
      <c r="C13" s="18"/>
      <c r="D13" s="2"/>
      <c r="E13" s="388"/>
      <c r="F13" s="388"/>
      <c r="G13" s="408"/>
      <c r="H13" s="408"/>
      <c r="I13" s="382"/>
      <c r="J13" s="382"/>
      <c r="K13" s="443"/>
      <c r="L13" s="443"/>
      <c r="M13" s="443"/>
      <c r="N13" s="443"/>
      <c r="O13" s="408"/>
      <c r="P13" s="408"/>
      <c r="Q13" s="408"/>
      <c r="R13" s="408"/>
      <c r="S13" s="444"/>
      <c r="T13" s="444"/>
      <c r="U13" s="441"/>
      <c r="V13" s="441"/>
      <c r="W13" s="24"/>
    </row>
    <row r="14" spans="2:23" s="1" customFormat="1" ht="18" customHeight="1">
      <c r="B14" s="413"/>
      <c r="C14" s="18"/>
      <c r="D14" s="3"/>
      <c r="E14" s="388"/>
      <c r="F14" s="388"/>
      <c r="G14" s="408"/>
      <c r="H14" s="408"/>
      <c r="I14" s="382"/>
      <c r="J14" s="382"/>
      <c r="K14" s="443"/>
      <c r="L14" s="443"/>
      <c r="M14" s="443"/>
      <c r="N14" s="443"/>
      <c r="O14" s="408"/>
      <c r="P14" s="408"/>
      <c r="Q14" s="408"/>
      <c r="R14" s="408"/>
      <c r="S14" s="444"/>
      <c r="T14" s="444"/>
      <c r="U14" s="441"/>
      <c r="V14" s="441"/>
      <c r="W14" s="24"/>
    </row>
    <row r="15" spans="2:23" s="1" customFormat="1" ht="18" customHeight="1" thickBot="1">
      <c r="B15" s="414" t="s">
        <v>202</v>
      </c>
      <c r="C15" s="19"/>
      <c r="D15" s="3"/>
      <c r="E15" s="388"/>
      <c r="F15" s="388"/>
      <c r="G15" s="408"/>
      <c r="H15" s="408"/>
      <c r="I15" s="383"/>
      <c r="J15" s="383"/>
      <c r="K15" s="443"/>
      <c r="L15" s="443"/>
      <c r="M15" s="443"/>
      <c r="N15" s="443"/>
      <c r="O15" s="408"/>
      <c r="P15" s="408"/>
      <c r="Q15" s="408"/>
      <c r="R15" s="408"/>
      <c r="S15" s="444"/>
      <c r="T15" s="444"/>
      <c r="U15" s="441"/>
      <c r="V15" s="441"/>
      <c r="W15" s="24"/>
    </row>
    <row r="16" spans="2:23" s="1" customFormat="1" ht="18" customHeight="1" thickTop="1">
      <c r="B16" s="414"/>
      <c r="C16" s="19"/>
      <c r="D16" s="4"/>
      <c r="E16" s="442" t="s">
        <v>37</v>
      </c>
      <c r="F16" s="428"/>
      <c r="G16" s="424" t="s">
        <v>185</v>
      </c>
      <c r="H16" s="424"/>
      <c r="I16" s="376" t="s">
        <v>184</v>
      </c>
      <c r="J16" s="376"/>
      <c r="K16" s="327" t="s">
        <v>50</v>
      </c>
      <c r="L16" s="327"/>
      <c r="M16" s="327" t="s">
        <v>51</v>
      </c>
      <c r="N16" s="327"/>
      <c r="O16" s="424" t="s">
        <v>186</v>
      </c>
      <c r="P16" s="424"/>
      <c r="Q16" s="424" t="s">
        <v>187</v>
      </c>
      <c r="R16" s="424"/>
      <c r="S16" s="327" t="s">
        <v>209</v>
      </c>
      <c r="T16" s="327"/>
      <c r="U16" s="436" t="s">
        <v>9</v>
      </c>
      <c r="V16" s="436"/>
      <c r="W16" s="291"/>
    </row>
    <row r="17" spans="2:23" s="5" customFormat="1" ht="18" customHeight="1">
      <c r="B17" s="335" t="s">
        <v>48</v>
      </c>
      <c r="C17" s="391" t="s">
        <v>2</v>
      </c>
      <c r="D17" s="406"/>
      <c r="E17" s="437">
        <v>44942</v>
      </c>
      <c r="F17" s="438"/>
      <c r="G17" s="425">
        <v>44885</v>
      </c>
      <c r="H17" s="425"/>
      <c r="I17" s="371">
        <v>44899</v>
      </c>
      <c r="J17" s="371"/>
      <c r="K17" s="323"/>
      <c r="L17" s="323"/>
      <c r="M17" s="323"/>
      <c r="N17" s="323"/>
      <c r="O17" s="425">
        <v>44948</v>
      </c>
      <c r="P17" s="425"/>
      <c r="Q17" s="425">
        <v>44990</v>
      </c>
      <c r="R17" s="425"/>
      <c r="S17" s="323"/>
      <c r="T17" s="323"/>
      <c r="U17" s="434">
        <v>45109</v>
      </c>
      <c r="V17" s="434"/>
      <c r="W17" s="195" t="s">
        <v>1</v>
      </c>
    </row>
    <row r="18" spans="2:23" s="1" customFormat="1" ht="15.75" customHeight="1">
      <c r="B18" s="336"/>
      <c r="C18" s="352" t="s">
        <v>3</v>
      </c>
      <c r="D18" s="407"/>
      <c r="E18" s="439">
        <f>30*(1+(E19/100))</f>
        <v>47.099999999999994</v>
      </c>
      <c r="F18" s="430"/>
      <c r="G18" s="426">
        <f>30*(1+(G19/100))</f>
        <v>30</v>
      </c>
      <c r="H18" s="426"/>
      <c r="I18" s="426">
        <f>30*(1+(I19/100))</f>
        <v>30</v>
      </c>
      <c r="J18" s="426"/>
      <c r="K18" s="309"/>
      <c r="L18" s="309"/>
      <c r="M18" s="440"/>
      <c r="N18" s="440"/>
      <c r="O18" s="426">
        <f>30*(1+(O19/100))</f>
        <v>30</v>
      </c>
      <c r="P18" s="426"/>
      <c r="Q18" s="426">
        <f>30*(1+(Q19/100))</f>
        <v>30</v>
      </c>
      <c r="R18" s="426"/>
      <c r="S18" s="309">
        <f>50*(1+(S19/100))</f>
        <v>50</v>
      </c>
      <c r="T18" s="309"/>
      <c r="U18" s="435">
        <f>180*(1+(U19/100))</f>
        <v>180</v>
      </c>
      <c r="V18" s="435"/>
      <c r="W18" s="292"/>
    </row>
    <row r="19" spans="1:23" s="1" customFormat="1" ht="18" customHeight="1" thickBot="1">
      <c r="A19" s="14"/>
      <c r="B19" s="14"/>
      <c r="C19" s="407" t="s">
        <v>4</v>
      </c>
      <c r="D19" s="407"/>
      <c r="E19" s="404">
        <v>57</v>
      </c>
      <c r="F19" s="393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7"/>
    </row>
    <row r="20" spans="1:23" s="152" customFormat="1" ht="21" customHeight="1" thickTop="1">
      <c r="A20" s="94">
        <v>1</v>
      </c>
      <c r="B20" s="113" t="s">
        <v>191</v>
      </c>
      <c r="C20" s="113" t="s">
        <v>21</v>
      </c>
      <c r="D20" s="95"/>
      <c r="E20" s="88">
        <v>41</v>
      </c>
      <c r="F20" s="98">
        <f>IF(E20="",0,$E$18*(1.01-(LOG(E20)/LOG($E$19))))</f>
        <v>4.309306601921001</v>
      </c>
      <c r="G20" s="141"/>
      <c r="H20" s="162">
        <f>IF(G20="",0,$G$18*(1.01-(LOG(G20)/LOG($G$19))))</f>
        <v>0</v>
      </c>
      <c r="I20" s="158"/>
      <c r="J20" s="98">
        <f>IF(I20="",0,$I$18*(1.01-(LOG(I20)/LOG($I$19))))</f>
        <v>0</v>
      </c>
      <c r="K20" s="88"/>
      <c r="L20" s="98">
        <f>IF(K20="",0,$K$18*(1.01-(LOG(K20)/LOG($K$19))))</f>
        <v>0</v>
      </c>
      <c r="M20" s="88"/>
      <c r="N20" s="98">
        <f>IF(M20="",0,$M$18*(1.01-(LOG(M20)/LOG($M$19))))</f>
        <v>0</v>
      </c>
      <c r="O20" s="88"/>
      <c r="P20" s="98">
        <f>IF(O20="",0,$O$18*(1.01-(LOG(O20)/LOG($O$19))))</f>
        <v>0</v>
      </c>
      <c r="Q20" s="88"/>
      <c r="R20" s="98">
        <f>IF(Q20="",0,$Q$18*(1.01-(LOG(Q20)/LOG($Q$19))))</f>
        <v>0</v>
      </c>
      <c r="S20" s="88"/>
      <c r="T20" s="98">
        <f>IF(S20="",0,$S$18*(1.01-(LOG(S20)/LOG($S$19))))</f>
        <v>0</v>
      </c>
      <c r="U20" s="88"/>
      <c r="V20" s="98">
        <f>IF(U20="",0,$U$18*(1.01-(LOG(U20)/LOG($U$19))))</f>
        <v>0</v>
      </c>
      <c r="W20" s="164">
        <f>F20+H20+J20+L20+N20+P20+R20+T20+V20</f>
        <v>4.309306601921001</v>
      </c>
    </row>
    <row r="21" spans="1:24" s="156" customFormat="1" ht="21" customHeight="1">
      <c r="A21" s="153">
        <v>2</v>
      </c>
      <c r="B21" s="114" t="s">
        <v>206</v>
      </c>
      <c r="C21" s="114" t="s">
        <v>207</v>
      </c>
      <c r="D21" s="101"/>
      <c r="E21" s="67">
        <v>51</v>
      </c>
      <c r="F21" s="104">
        <f>IF(E21="",0,$E$18*(1.01-(LOG(E21)/LOG($E$19))))</f>
        <v>1.7667360831334304</v>
      </c>
      <c r="G21" s="106"/>
      <c r="H21" s="161">
        <f>IF(G21="",0,$G$18*(1.01-(LOG(G21)/LOG($G$19))))</f>
        <v>0</v>
      </c>
      <c r="I21" s="159"/>
      <c r="J21" s="104">
        <f>IF(I21="",0,$I$18*(1.01-(LOG(I21)/LOG($I$19))))</f>
        <v>0</v>
      </c>
      <c r="K21" s="67"/>
      <c r="L21" s="104">
        <f>IF(K21="",0,$K$18*(1.01-(LOG(K21)/LOG($K$19))))</f>
        <v>0</v>
      </c>
      <c r="M21" s="67"/>
      <c r="N21" s="104">
        <f>IF(M21="",0,$M$18*(1.01-(LOG(M21)/LOG($M$19))))</f>
        <v>0</v>
      </c>
      <c r="O21" s="67"/>
      <c r="P21" s="104">
        <f>IF(O21="",0,$O$18*(1.01-(LOG(O21)/LOG($O$19))))</f>
        <v>0</v>
      </c>
      <c r="Q21" s="67"/>
      <c r="R21" s="104">
        <f>IF(Q21="",0,$Q$18*(1.01-(LOG(Q21)/LOG($Q$19))))</f>
        <v>0</v>
      </c>
      <c r="S21" s="67"/>
      <c r="T21" s="104">
        <f>IF(S21="",0,$S$18*(1.01-(LOG(S21)/LOG($S$19))))</f>
        <v>0</v>
      </c>
      <c r="U21" s="67"/>
      <c r="V21" s="104">
        <f>IF(U21="",0,$U$18*(1.01-(LOG(U21)/LOG($U$19))))</f>
        <v>0</v>
      </c>
      <c r="W21" s="165">
        <f>F21+H21+J21+L21+N21+P21+R21+T21+V21</f>
        <v>1.7667360831334304</v>
      </c>
      <c r="X21" s="155"/>
    </row>
    <row r="22" spans="1:23" s="152" customFormat="1" ht="21" customHeight="1">
      <c r="A22" s="99">
        <v>3</v>
      </c>
      <c r="B22" s="174" t="s">
        <v>204</v>
      </c>
      <c r="C22" s="174" t="s">
        <v>205</v>
      </c>
      <c r="D22" s="154"/>
      <c r="E22" s="67">
        <v>56</v>
      </c>
      <c r="F22" s="104">
        <f>IF(E22="",0,$E$18*(1.01-(LOG(E22)/LOG($E$19))))</f>
        <v>0.6771932996037149</v>
      </c>
      <c r="G22" s="106"/>
      <c r="H22" s="161">
        <f>IF(G22="",0,$G$18*(1.01-(LOG(G22)/LOG($G$19))))</f>
        <v>0</v>
      </c>
      <c r="I22" s="159"/>
      <c r="J22" s="104">
        <f>IF(I22="",0,$I$18*(1.01-(LOG(I22)/LOG($I$19))))</f>
        <v>0</v>
      </c>
      <c r="K22" s="67"/>
      <c r="L22" s="104">
        <f>IF(K22="",0,$K$18*(1.01-(LOG(K22)/LOG($K$19))))</f>
        <v>0</v>
      </c>
      <c r="M22" s="67"/>
      <c r="N22" s="104">
        <f>IF(M22="",0,$M$18*(1.01-(LOG(M22)/LOG($M$19))))</f>
        <v>0</v>
      </c>
      <c r="O22" s="67"/>
      <c r="P22" s="104">
        <f>IF(O22="",0,$O$18*(1.01-(LOG(O22)/LOG($O$19))))</f>
        <v>0</v>
      </c>
      <c r="Q22" s="67"/>
      <c r="R22" s="104">
        <f>IF(Q22="",0,$Q$18*(1.01-(LOG(Q22)/LOG($Q$19))))</f>
        <v>0</v>
      </c>
      <c r="S22" s="67"/>
      <c r="T22" s="104">
        <f>IF(S22="",0,$S$18*(1.01-(LOG(S22)/LOG($S$19))))</f>
        <v>0</v>
      </c>
      <c r="U22" s="67"/>
      <c r="V22" s="104">
        <f>IF(U22="",0,$U$18*(1.01-(LOG(U22)/LOG($U$19))))</f>
        <v>0</v>
      </c>
      <c r="W22" s="165">
        <f>F22+H22+J22+L22+N22+P22+R22+T22+V22</f>
        <v>0.6771932996037149</v>
      </c>
    </row>
    <row r="23" spans="1:23" s="152" customFormat="1" ht="21" customHeight="1">
      <c r="A23" s="99">
        <v>3</v>
      </c>
      <c r="B23" s="114"/>
      <c r="C23" s="114"/>
      <c r="D23" s="101"/>
      <c r="E23" s="67"/>
      <c r="F23" s="104">
        <f aca="true" t="shared" si="0" ref="F23:F34">IF(E23="",0,$E$18*(1.01-(LOG(E23)/LOG($E$19))))</f>
        <v>0</v>
      </c>
      <c r="G23" s="106"/>
      <c r="H23" s="161">
        <f aca="true" t="shared" si="1" ref="H23:H34">IF(G23="",0,$G$18*(1.01-(LOG(G23)/LOG($G$19))))</f>
        <v>0</v>
      </c>
      <c r="I23" s="159"/>
      <c r="J23" s="104">
        <f>IF(I23="",0,$I$18*(1.01-(LOG(I23)/LOG($I$19))))</f>
        <v>0</v>
      </c>
      <c r="K23" s="67"/>
      <c r="L23" s="104">
        <f aca="true" t="shared" si="2" ref="L23:L34">IF(K23="",0,$K$18*(1.01-(LOG(K23)/LOG($K$19))))</f>
        <v>0</v>
      </c>
      <c r="M23" s="67"/>
      <c r="N23" s="104">
        <f aca="true" t="shared" si="3" ref="N23:N34">IF(M23="",0,$M$18*(1.01-(LOG(M23)/LOG($M$19))))</f>
        <v>0</v>
      </c>
      <c r="O23" s="67"/>
      <c r="P23" s="104">
        <f aca="true" t="shared" si="4" ref="P23:P34">IF(O23="",0,$O$18*(1.01-(LOG(O23)/LOG($O$19))))</f>
        <v>0</v>
      </c>
      <c r="Q23" s="67"/>
      <c r="R23" s="104">
        <f aca="true" t="shared" si="5" ref="R23:R34">IF(Q23="",0,$Q$18*(1.01-(LOG(Q23)/LOG($Q$19))))</f>
        <v>0</v>
      </c>
      <c r="S23" s="67"/>
      <c r="T23" s="104">
        <f>IF(S23="",0,$S$18*(1.01-(LOG(S23)/LOG($S$19))))</f>
        <v>0</v>
      </c>
      <c r="U23" s="67"/>
      <c r="V23" s="104">
        <f aca="true" t="shared" si="6" ref="V23:V34">IF(U23="",0,$U$18*(1.01-(LOG(U23)/LOG($U$19))))</f>
        <v>0</v>
      </c>
      <c r="W23" s="165">
        <f>F23+H23+J23+L23+N23+P23+R23+T23+V23</f>
        <v>0</v>
      </c>
    </row>
    <row r="24" spans="1:23" s="152" customFormat="1" ht="21" customHeight="1">
      <c r="A24" s="99">
        <v>5</v>
      </c>
      <c r="B24" s="115"/>
      <c r="C24" s="115"/>
      <c r="D24" s="101"/>
      <c r="E24" s="67"/>
      <c r="F24" s="104">
        <f t="shared" si="0"/>
        <v>0</v>
      </c>
      <c r="G24" s="106"/>
      <c r="H24" s="161">
        <f t="shared" si="1"/>
        <v>0</v>
      </c>
      <c r="I24" s="159"/>
      <c r="J24" s="104">
        <f aca="true" t="shared" si="7" ref="J24:J34">IF(I24="",0,$I$18*(1.01-(LOG(I24)/LOG($I$19))))</f>
        <v>0</v>
      </c>
      <c r="K24" s="67"/>
      <c r="L24" s="104">
        <f t="shared" si="2"/>
        <v>0</v>
      </c>
      <c r="M24" s="67"/>
      <c r="N24" s="104">
        <f t="shared" si="3"/>
        <v>0</v>
      </c>
      <c r="O24" s="67"/>
      <c r="P24" s="104">
        <f t="shared" si="4"/>
        <v>0</v>
      </c>
      <c r="Q24" s="67"/>
      <c r="R24" s="104">
        <f t="shared" si="5"/>
        <v>0</v>
      </c>
      <c r="S24" s="67"/>
      <c r="T24" s="104">
        <f>IF(S24="",0,$S$18*(1.01-(LOG(S24)/LOG($S$19))))</f>
        <v>0</v>
      </c>
      <c r="U24" s="67"/>
      <c r="V24" s="104">
        <f t="shared" si="6"/>
        <v>0</v>
      </c>
      <c r="W24" s="165">
        <f>F24+H24+J24+L24+N24+P24+R24+T24+V24</f>
        <v>0</v>
      </c>
    </row>
    <row r="25" spans="1:23" s="152" customFormat="1" ht="21" customHeight="1">
      <c r="A25" s="99">
        <v>6</v>
      </c>
      <c r="B25" s="115"/>
      <c r="C25" s="115"/>
      <c r="D25" s="101"/>
      <c r="E25" s="67"/>
      <c r="F25" s="104">
        <f t="shared" si="0"/>
        <v>0</v>
      </c>
      <c r="G25" s="106"/>
      <c r="H25" s="161">
        <f t="shared" si="1"/>
        <v>0</v>
      </c>
      <c r="I25" s="159"/>
      <c r="J25" s="104">
        <f t="shared" si="7"/>
        <v>0</v>
      </c>
      <c r="K25" s="67"/>
      <c r="L25" s="104">
        <f t="shared" si="2"/>
        <v>0</v>
      </c>
      <c r="M25" s="67"/>
      <c r="N25" s="104">
        <f t="shared" si="3"/>
        <v>0</v>
      </c>
      <c r="O25" s="67"/>
      <c r="P25" s="104">
        <f t="shared" si="4"/>
        <v>0</v>
      </c>
      <c r="Q25" s="67"/>
      <c r="R25" s="104">
        <f t="shared" si="5"/>
        <v>0</v>
      </c>
      <c r="S25" s="67"/>
      <c r="T25" s="104">
        <f>IF(S25="",0,$S$18*(1.01-(LOG(S25)/LOG($S$19))))</f>
        <v>0</v>
      </c>
      <c r="U25" s="67"/>
      <c r="V25" s="104">
        <f t="shared" si="6"/>
        <v>0</v>
      </c>
      <c r="W25" s="165">
        <f>F25+H25+J25+L25+N25+P25+R25+T25+V25</f>
        <v>0</v>
      </c>
    </row>
    <row r="26" spans="1:23" s="152" customFormat="1" ht="21" customHeight="1">
      <c r="A26" s="99">
        <v>7</v>
      </c>
      <c r="B26" s="114"/>
      <c r="C26" s="114"/>
      <c r="D26" s="101"/>
      <c r="E26" s="67"/>
      <c r="F26" s="104">
        <f t="shared" si="0"/>
        <v>0</v>
      </c>
      <c r="G26" s="106"/>
      <c r="H26" s="161">
        <f>IF(G26="",0,$G$18*(1.01-(LOG(G26)/LOG($G$19))))</f>
        <v>0</v>
      </c>
      <c r="I26" s="159"/>
      <c r="J26" s="104">
        <f t="shared" si="7"/>
        <v>0</v>
      </c>
      <c r="K26" s="67"/>
      <c r="L26" s="104">
        <f t="shared" si="2"/>
        <v>0</v>
      </c>
      <c r="M26" s="67"/>
      <c r="N26" s="104">
        <f t="shared" si="3"/>
        <v>0</v>
      </c>
      <c r="O26" s="67"/>
      <c r="P26" s="104">
        <f t="shared" si="4"/>
        <v>0</v>
      </c>
      <c r="Q26" s="67"/>
      <c r="R26" s="104">
        <f t="shared" si="5"/>
        <v>0</v>
      </c>
      <c r="S26" s="67"/>
      <c r="T26" s="104">
        <f>IF(S26="",0,$S$18*(1.01-(LOG(S26)/LOG($S$19))))</f>
        <v>0</v>
      </c>
      <c r="U26" s="67"/>
      <c r="V26" s="104">
        <f t="shared" si="6"/>
        <v>0</v>
      </c>
      <c r="W26" s="165">
        <f>F26+H26+J26+L26+N26+P26+R26+T26+V26</f>
        <v>0</v>
      </c>
    </row>
    <row r="27" spans="1:23" s="152" customFormat="1" ht="21" customHeight="1">
      <c r="A27" s="99">
        <v>8</v>
      </c>
      <c r="B27" s="114"/>
      <c r="C27" s="114"/>
      <c r="D27" s="101"/>
      <c r="E27" s="67"/>
      <c r="F27" s="104">
        <f t="shared" si="0"/>
        <v>0</v>
      </c>
      <c r="G27" s="106"/>
      <c r="H27" s="161">
        <f t="shared" si="1"/>
        <v>0</v>
      </c>
      <c r="I27" s="159"/>
      <c r="J27" s="104">
        <f t="shared" si="7"/>
        <v>0</v>
      </c>
      <c r="K27" s="67"/>
      <c r="L27" s="104">
        <f t="shared" si="2"/>
        <v>0</v>
      </c>
      <c r="M27" s="67"/>
      <c r="N27" s="104">
        <f t="shared" si="3"/>
        <v>0</v>
      </c>
      <c r="O27" s="67"/>
      <c r="P27" s="104">
        <f t="shared" si="4"/>
        <v>0</v>
      </c>
      <c r="Q27" s="67"/>
      <c r="R27" s="104">
        <f t="shared" si="5"/>
        <v>0</v>
      </c>
      <c r="S27" s="67"/>
      <c r="T27" s="104">
        <f>IF(S27="",0,$S$18*(1.01-(LOG(S27)/LOG($S$19))))</f>
        <v>0</v>
      </c>
      <c r="U27" s="67"/>
      <c r="V27" s="104">
        <f t="shared" si="6"/>
        <v>0</v>
      </c>
      <c r="W27" s="165">
        <f>F27+H27+J27+L27+N27+P27+R27+T27+V27</f>
        <v>0</v>
      </c>
    </row>
    <row r="28" spans="1:23" s="152" customFormat="1" ht="21" customHeight="1">
      <c r="A28" s="99">
        <v>9</v>
      </c>
      <c r="B28" s="115"/>
      <c r="C28" s="115"/>
      <c r="D28" s="101"/>
      <c r="E28" s="67"/>
      <c r="F28" s="104">
        <f t="shared" si="0"/>
        <v>0</v>
      </c>
      <c r="G28" s="106"/>
      <c r="H28" s="161">
        <f t="shared" si="1"/>
        <v>0</v>
      </c>
      <c r="I28" s="159"/>
      <c r="J28" s="104">
        <f t="shared" si="7"/>
        <v>0</v>
      </c>
      <c r="K28" s="67"/>
      <c r="L28" s="104">
        <f t="shared" si="2"/>
        <v>0</v>
      </c>
      <c r="M28" s="67"/>
      <c r="N28" s="104">
        <f t="shared" si="3"/>
        <v>0</v>
      </c>
      <c r="O28" s="67"/>
      <c r="P28" s="104">
        <f t="shared" si="4"/>
        <v>0</v>
      </c>
      <c r="Q28" s="67"/>
      <c r="R28" s="104">
        <f t="shared" si="5"/>
        <v>0</v>
      </c>
      <c r="S28" s="67"/>
      <c r="T28" s="104">
        <f>IF(S28="",0,$S$18*(1.01-(LOG(S28)/LOG($S$19))))</f>
        <v>0</v>
      </c>
      <c r="U28" s="67"/>
      <c r="V28" s="104">
        <f t="shared" si="6"/>
        <v>0</v>
      </c>
      <c r="W28" s="165">
        <f>F28+H28+J28+L28+N28+P28+R28+T28+V28</f>
        <v>0</v>
      </c>
    </row>
    <row r="29" spans="1:23" s="152" customFormat="1" ht="21" customHeight="1">
      <c r="A29" s="99">
        <v>10</v>
      </c>
      <c r="B29" s="114"/>
      <c r="C29" s="114"/>
      <c r="D29" s="101"/>
      <c r="E29" s="67"/>
      <c r="F29" s="104">
        <f t="shared" si="0"/>
        <v>0</v>
      </c>
      <c r="G29" s="106"/>
      <c r="H29" s="161">
        <f t="shared" si="1"/>
        <v>0</v>
      </c>
      <c r="I29" s="159"/>
      <c r="J29" s="104">
        <f t="shared" si="7"/>
        <v>0</v>
      </c>
      <c r="K29" s="67"/>
      <c r="L29" s="104">
        <f t="shared" si="2"/>
        <v>0</v>
      </c>
      <c r="M29" s="67"/>
      <c r="N29" s="104">
        <f t="shared" si="3"/>
        <v>0</v>
      </c>
      <c r="O29" s="67"/>
      <c r="P29" s="104">
        <f t="shared" si="4"/>
        <v>0</v>
      </c>
      <c r="Q29" s="67"/>
      <c r="R29" s="104">
        <f t="shared" si="5"/>
        <v>0</v>
      </c>
      <c r="S29" s="67"/>
      <c r="T29" s="104">
        <f>IF(S29="",0,$S$18*(1.01-(LOG(S29)/LOG($S$19))))</f>
        <v>0</v>
      </c>
      <c r="U29" s="67"/>
      <c r="V29" s="104">
        <f t="shared" si="6"/>
        <v>0</v>
      </c>
      <c r="W29" s="165">
        <f>F29+H29+J29+L29+N29+P29+R29+T29+V29</f>
        <v>0</v>
      </c>
    </row>
    <row r="30" spans="1:23" s="152" customFormat="1" ht="21" customHeight="1">
      <c r="A30" s="99">
        <v>11</v>
      </c>
      <c r="B30" s="114"/>
      <c r="C30" s="114"/>
      <c r="D30" s="101"/>
      <c r="E30" s="67"/>
      <c r="F30" s="104">
        <f t="shared" si="0"/>
        <v>0</v>
      </c>
      <c r="G30" s="106"/>
      <c r="H30" s="161">
        <f t="shared" si="1"/>
        <v>0</v>
      </c>
      <c r="I30" s="159"/>
      <c r="J30" s="104">
        <f t="shared" si="7"/>
        <v>0</v>
      </c>
      <c r="K30" s="67"/>
      <c r="L30" s="104">
        <f t="shared" si="2"/>
        <v>0</v>
      </c>
      <c r="M30" s="67"/>
      <c r="N30" s="104">
        <f t="shared" si="3"/>
        <v>0</v>
      </c>
      <c r="O30" s="67"/>
      <c r="P30" s="104">
        <f t="shared" si="4"/>
        <v>0</v>
      </c>
      <c r="Q30" s="67"/>
      <c r="R30" s="104">
        <f>IF(Q30="",0,$Q$18*(1.01-(LOG(Q30)/LOG($Q$19))))</f>
        <v>0</v>
      </c>
      <c r="S30" s="67"/>
      <c r="T30" s="104">
        <f>IF(S30="",0,$S$18*(1.01-(LOG(S30)/LOG($S$19))))</f>
        <v>0</v>
      </c>
      <c r="U30" s="67"/>
      <c r="V30" s="104">
        <f t="shared" si="6"/>
        <v>0</v>
      </c>
      <c r="W30" s="165">
        <f>F30+H30+J30+L30+N30+P30+R30+T30+V30</f>
        <v>0</v>
      </c>
    </row>
    <row r="31" spans="1:23" s="156" customFormat="1" ht="21" customHeight="1">
      <c r="A31" s="99">
        <v>12</v>
      </c>
      <c r="B31" s="114"/>
      <c r="C31" s="114"/>
      <c r="D31" s="101"/>
      <c r="E31" s="67"/>
      <c r="F31" s="104">
        <f t="shared" si="0"/>
        <v>0</v>
      </c>
      <c r="G31" s="106"/>
      <c r="H31" s="161">
        <f t="shared" si="1"/>
        <v>0</v>
      </c>
      <c r="I31" s="159"/>
      <c r="J31" s="104">
        <f>IF(I31="",0,$I$18*(1.01-(LOG(I31)/LOG($I$19))))</f>
        <v>0</v>
      </c>
      <c r="K31" s="67"/>
      <c r="L31" s="104">
        <f t="shared" si="2"/>
        <v>0</v>
      </c>
      <c r="M31" s="67"/>
      <c r="N31" s="104">
        <f t="shared" si="3"/>
        <v>0</v>
      </c>
      <c r="O31" s="67"/>
      <c r="P31" s="104">
        <f>IF(O31="",0,$O$18*(1.01-(LOG(O31)/LOG($O$19))))</f>
        <v>0</v>
      </c>
      <c r="Q31" s="67"/>
      <c r="R31" s="104">
        <f t="shared" si="5"/>
        <v>0</v>
      </c>
      <c r="S31" s="67"/>
      <c r="T31" s="104">
        <f>IF(S31="",0,$S$18*(1.01-(LOG(S31)/LOG($S$19))))</f>
        <v>0</v>
      </c>
      <c r="U31" s="67"/>
      <c r="V31" s="104">
        <f t="shared" si="6"/>
        <v>0</v>
      </c>
      <c r="W31" s="165">
        <f>F31+H31+J31+L31+N31+P31+R31+T31+V31</f>
        <v>0</v>
      </c>
    </row>
    <row r="32" spans="1:23" s="152" customFormat="1" ht="21" customHeight="1">
      <c r="A32" s="99">
        <v>13</v>
      </c>
      <c r="B32" s="115"/>
      <c r="C32" s="115"/>
      <c r="D32" s="101"/>
      <c r="E32" s="67"/>
      <c r="F32" s="104">
        <f t="shared" si="0"/>
        <v>0</v>
      </c>
      <c r="G32" s="106"/>
      <c r="H32" s="161">
        <f t="shared" si="1"/>
        <v>0</v>
      </c>
      <c r="I32" s="159"/>
      <c r="J32" s="104">
        <f t="shared" si="7"/>
        <v>0</v>
      </c>
      <c r="K32" s="67"/>
      <c r="L32" s="104">
        <f t="shared" si="2"/>
        <v>0</v>
      </c>
      <c r="M32" s="67"/>
      <c r="N32" s="104">
        <f t="shared" si="3"/>
        <v>0</v>
      </c>
      <c r="O32" s="67"/>
      <c r="P32" s="104">
        <f t="shared" si="4"/>
        <v>0</v>
      </c>
      <c r="Q32" s="67"/>
      <c r="R32" s="104">
        <f t="shared" si="5"/>
        <v>0</v>
      </c>
      <c r="S32" s="67"/>
      <c r="T32" s="104">
        <f>IF(S32="",0,$S$18*(1.01-(LOG(S32)/LOG($S$19))))</f>
        <v>0</v>
      </c>
      <c r="U32" s="67"/>
      <c r="V32" s="104">
        <f t="shared" si="6"/>
        <v>0</v>
      </c>
      <c r="W32" s="165">
        <f>F32+H32+J32+L32+N32+P32+R32+T32+V32</f>
        <v>0</v>
      </c>
    </row>
    <row r="33" spans="1:23" s="152" customFormat="1" ht="21" customHeight="1">
      <c r="A33" s="99">
        <v>14</v>
      </c>
      <c r="B33" s="115"/>
      <c r="C33" s="115"/>
      <c r="D33" s="101"/>
      <c r="E33" s="67"/>
      <c r="F33" s="104">
        <f t="shared" si="0"/>
        <v>0</v>
      </c>
      <c r="G33" s="106"/>
      <c r="H33" s="161">
        <f t="shared" si="1"/>
        <v>0</v>
      </c>
      <c r="I33" s="159"/>
      <c r="J33" s="104">
        <f t="shared" si="7"/>
        <v>0</v>
      </c>
      <c r="K33" s="67"/>
      <c r="L33" s="104">
        <f t="shared" si="2"/>
        <v>0</v>
      </c>
      <c r="M33" s="67"/>
      <c r="N33" s="104">
        <f t="shared" si="3"/>
        <v>0</v>
      </c>
      <c r="O33" s="67"/>
      <c r="P33" s="104">
        <f t="shared" si="4"/>
        <v>0</v>
      </c>
      <c r="Q33" s="67"/>
      <c r="R33" s="104">
        <f t="shared" si="5"/>
        <v>0</v>
      </c>
      <c r="S33" s="67"/>
      <c r="T33" s="104">
        <f>IF(S33="",0,$S$18*(1.01-(LOG(S33)/LOG($S$19))))</f>
        <v>0</v>
      </c>
      <c r="U33" s="67"/>
      <c r="V33" s="104">
        <f t="shared" si="6"/>
        <v>0</v>
      </c>
      <c r="W33" s="165">
        <f>F33+H33+J33+L33+N33+P33+R33+T33+V33</f>
        <v>0</v>
      </c>
    </row>
    <row r="34" spans="1:23" s="152" customFormat="1" ht="21" customHeight="1" thickBot="1">
      <c r="A34" s="107">
        <v>15</v>
      </c>
      <c r="B34" s="157"/>
      <c r="C34" s="157"/>
      <c r="D34" s="109"/>
      <c r="E34" s="69"/>
      <c r="F34" s="110">
        <f t="shared" si="0"/>
        <v>0</v>
      </c>
      <c r="G34" s="112"/>
      <c r="H34" s="163">
        <f t="shared" si="1"/>
        <v>0</v>
      </c>
      <c r="I34" s="160"/>
      <c r="J34" s="110">
        <f t="shared" si="7"/>
        <v>0</v>
      </c>
      <c r="K34" s="69"/>
      <c r="L34" s="110">
        <f t="shared" si="2"/>
        <v>0</v>
      </c>
      <c r="M34" s="69"/>
      <c r="N34" s="110">
        <f t="shared" si="3"/>
        <v>0</v>
      </c>
      <c r="O34" s="69"/>
      <c r="P34" s="110">
        <f t="shared" si="4"/>
        <v>0</v>
      </c>
      <c r="Q34" s="69"/>
      <c r="R34" s="110">
        <f t="shared" si="5"/>
        <v>0</v>
      </c>
      <c r="S34" s="69"/>
      <c r="T34" s="110">
        <f>IF(S34="",0,$S$18*(1.01-(LOG(S34)/LOG($S$19))))</f>
        <v>0</v>
      </c>
      <c r="U34" s="69"/>
      <c r="V34" s="110">
        <f t="shared" si="6"/>
        <v>0</v>
      </c>
      <c r="W34" s="166">
        <f>F34+H34+J34+L34+N34+P34+R34+T34+V34</f>
        <v>0</v>
      </c>
    </row>
    <row r="35" spans="1:23" ht="18" customHeight="1" thickTop="1">
      <c r="A35" s="9"/>
      <c r="B35" s="59"/>
      <c r="C35" s="20"/>
      <c r="D35" s="20"/>
      <c r="E35" s="7"/>
      <c r="F35" s="10"/>
      <c r="G35" s="10"/>
      <c r="H35" s="10"/>
      <c r="I35" s="6"/>
      <c r="J35" s="10"/>
      <c r="K35" s="6"/>
      <c r="L35" s="10"/>
      <c r="M35" s="6"/>
      <c r="N35" s="10"/>
      <c r="O35" s="10"/>
      <c r="P35" s="10"/>
      <c r="Q35" s="10"/>
      <c r="R35" s="10"/>
      <c r="S35" s="6"/>
      <c r="T35" s="10"/>
      <c r="U35" s="6"/>
      <c r="V35" s="10"/>
      <c r="W35" s="10"/>
    </row>
    <row r="36" spans="2:12" ht="18" customHeight="1">
      <c r="B36" s="21"/>
      <c r="C36" s="21"/>
      <c r="K36" s="22"/>
      <c r="L36" s="22"/>
    </row>
    <row r="37" spans="2:12" ht="18" customHeight="1">
      <c r="B37" s="21"/>
      <c r="C37" s="21"/>
      <c r="K37" s="22"/>
      <c r="L37" s="22"/>
    </row>
    <row r="38" spans="2:3" ht="18" customHeight="1">
      <c r="B38" s="21"/>
      <c r="C38" s="21"/>
    </row>
    <row r="39" spans="2:3" ht="18" customHeight="1">
      <c r="B39" s="21"/>
      <c r="C39" s="21"/>
    </row>
    <row r="40" spans="2:3" ht="18" customHeight="1">
      <c r="B40" s="21"/>
      <c r="C40" s="21"/>
    </row>
    <row r="41" spans="2:3" ht="18" customHeight="1">
      <c r="B41" s="21"/>
      <c r="C41" s="21"/>
    </row>
    <row r="42" spans="2:3" ht="18" customHeight="1">
      <c r="B42" s="21"/>
      <c r="C42" s="21"/>
    </row>
    <row r="43" spans="2:3" ht="18" customHeight="1">
      <c r="B43" s="21"/>
      <c r="C43" s="21"/>
    </row>
    <row r="44" spans="2:3" ht="18" customHeight="1">
      <c r="B44" s="21"/>
      <c r="C44" s="21"/>
    </row>
    <row r="45" spans="2:3" ht="18" customHeight="1">
      <c r="B45" s="21"/>
      <c r="C45" s="21"/>
    </row>
    <row r="46" spans="2:3" ht="18" customHeight="1">
      <c r="B46" s="21"/>
      <c r="C46" s="21"/>
    </row>
    <row r="47" spans="2:3" ht="18" customHeight="1">
      <c r="B47" s="21"/>
      <c r="C47" s="21"/>
    </row>
    <row r="48" spans="2:3" ht="18" customHeight="1">
      <c r="B48" s="21"/>
      <c r="C48" s="21"/>
    </row>
    <row r="49" spans="2:3" ht="18" customHeight="1">
      <c r="B49" s="21"/>
      <c r="C49" s="21"/>
    </row>
    <row r="50" spans="2:3" ht="18" customHeight="1">
      <c r="B50" s="21"/>
      <c r="C50" s="21"/>
    </row>
    <row r="51" spans="2:3" ht="18" customHeight="1">
      <c r="B51" s="21"/>
      <c r="C51" s="21"/>
    </row>
    <row r="52" spans="2:3" ht="18" customHeight="1">
      <c r="B52" s="21"/>
      <c r="C52" s="21"/>
    </row>
    <row r="53" spans="2:3" ht="18" customHeight="1">
      <c r="B53" s="21"/>
      <c r="C53" s="21"/>
    </row>
    <row r="54" spans="2:3" ht="18" customHeight="1">
      <c r="B54" s="21"/>
      <c r="C54" s="21"/>
    </row>
    <row r="55" spans="2:3" ht="18" customHeight="1">
      <c r="B55" s="21"/>
      <c r="C55" s="21"/>
    </row>
    <row r="56" spans="2:3" ht="18" customHeight="1">
      <c r="B56" s="21"/>
      <c r="C56" s="21"/>
    </row>
    <row r="57" spans="2:3" ht="18" customHeight="1">
      <c r="B57" s="21"/>
      <c r="C57" s="21"/>
    </row>
    <row r="58" spans="2:3" ht="18" customHeight="1">
      <c r="B58" s="21"/>
      <c r="C58" s="21"/>
    </row>
    <row r="59" spans="2:3" ht="18" customHeight="1">
      <c r="B59" s="21"/>
      <c r="C59" s="21"/>
    </row>
    <row r="60" spans="2:3" ht="18" customHeight="1">
      <c r="B60" s="21"/>
      <c r="C60" s="21"/>
    </row>
    <row r="61" spans="2:3" ht="18" customHeight="1">
      <c r="B61" s="21"/>
      <c r="C61" s="21"/>
    </row>
    <row r="62" spans="2:3" ht="18" customHeight="1">
      <c r="B62" s="21"/>
      <c r="C62" s="21"/>
    </row>
    <row r="63" spans="2:3" ht="18" customHeight="1">
      <c r="B63" s="21"/>
      <c r="C63" s="21"/>
    </row>
    <row r="64" spans="2:3" ht="18" customHeight="1">
      <c r="B64" s="21"/>
      <c r="C64" s="21"/>
    </row>
    <row r="65" spans="2:3" ht="18" customHeight="1">
      <c r="B65" s="21"/>
      <c r="C65" s="21"/>
    </row>
    <row r="66" spans="2:3" ht="18" customHeight="1">
      <c r="B66" s="21"/>
      <c r="C66" s="21"/>
    </row>
    <row r="67" spans="2:3" ht="18" customHeight="1">
      <c r="B67" s="21"/>
      <c r="C67" s="21"/>
    </row>
    <row r="68" spans="2:3" ht="18" customHeight="1">
      <c r="B68" s="21"/>
      <c r="C68" s="21"/>
    </row>
    <row r="69" spans="2:3" ht="18" customHeight="1">
      <c r="B69" s="21"/>
      <c r="C69" s="21"/>
    </row>
    <row r="70" spans="2:3" ht="18" customHeight="1">
      <c r="B70" s="21"/>
      <c r="C70" s="21"/>
    </row>
    <row r="71" spans="2:3" ht="18" customHeight="1">
      <c r="B71" s="21"/>
      <c r="C71" s="21"/>
    </row>
    <row r="72" spans="2:3" ht="18" customHeight="1">
      <c r="B72" s="21"/>
      <c r="C72" s="21"/>
    </row>
    <row r="73" spans="2:3" ht="18" customHeight="1">
      <c r="B73" s="21"/>
      <c r="C73" s="21"/>
    </row>
    <row r="74" spans="2:3" ht="18" customHeight="1">
      <c r="B74" s="21"/>
      <c r="C74" s="21"/>
    </row>
    <row r="75" spans="2:3" ht="18" customHeight="1">
      <c r="B75" s="21"/>
      <c r="C75" s="21"/>
    </row>
    <row r="76" spans="2:3" ht="18" customHeight="1">
      <c r="B76" s="21"/>
      <c r="C76" s="21"/>
    </row>
    <row r="77" spans="2:3" ht="18" customHeight="1">
      <c r="B77" s="21"/>
      <c r="C77" s="21"/>
    </row>
    <row r="78" spans="2:3" ht="18" customHeight="1">
      <c r="B78" s="21"/>
      <c r="C78" s="21"/>
    </row>
    <row r="79" spans="2:3" ht="18" customHeight="1">
      <c r="B79" s="21"/>
      <c r="C79" s="21"/>
    </row>
    <row r="80" spans="2:3" ht="18" customHeight="1">
      <c r="B80" s="21"/>
      <c r="C80" s="21"/>
    </row>
    <row r="81" spans="2:3" ht="18" customHeight="1">
      <c r="B81" s="21"/>
      <c r="C81" s="21"/>
    </row>
    <row r="82" spans="2:3" ht="18" customHeight="1">
      <c r="B82" s="21"/>
      <c r="C82" s="21"/>
    </row>
    <row r="83" spans="2:3" ht="18" customHeight="1">
      <c r="B83" s="21"/>
      <c r="C83" s="21"/>
    </row>
    <row r="84" spans="2:3" ht="18" customHeight="1">
      <c r="B84" s="21"/>
      <c r="C84" s="21"/>
    </row>
    <row r="85" spans="2:3" ht="18" customHeight="1">
      <c r="B85" s="21"/>
      <c r="C85" s="21"/>
    </row>
    <row r="86" spans="2:3" ht="18" customHeight="1">
      <c r="B86" s="21"/>
      <c r="C86" s="21"/>
    </row>
    <row r="87" spans="2:3" ht="18" customHeight="1">
      <c r="B87" s="21"/>
      <c r="C87" s="21"/>
    </row>
    <row r="88" spans="2:3" ht="18" customHeight="1">
      <c r="B88" s="21"/>
      <c r="C88" s="21"/>
    </row>
    <row r="89" spans="2:3" ht="18" customHeight="1">
      <c r="B89" s="21"/>
      <c r="C89" s="21"/>
    </row>
    <row r="90" spans="2:3" ht="18" customHeight="1">
      <c r="B90" s="21"/>
      <c r="C90" s="21"/>
    </row>
    <row r="91" spans="2:3" ht="18" customHeight="1">
      <c r="B91" s="21"/>
      <c r="C91" s="21"/>
    </row>
    <row r="92" spans="2:3" ht="18" customHeight="1">
      <c r="B92" s="21"/>
      <c r="C92" s="21"/>
    </row>
    <row r="93" spans="2:3" ht="18" customHeight="1">
      <c r="B93" s="21"/>
      <c r="C93" s="21"/>
    </row>
    <row r="94" spans="2:3" ht="18" customHeight="1">
      <c r="B94" s="21"/>
      <c r="C94" s="21"/>
    </row>
    <row r="95" spans="2:3" ht="18" customHeight="1">
      <c r="B95" s="21"/>
      <c r="C95" s="21"/>
    </row>
    <row r="96" spans="2:3" ht="18" customHeight="1">
      <c r="B96" s="21"/>
      <c r="C96" s="21"/>
    </row>
    <row r="97" spans="2:3" ht="18" customHeight="1">
      <c r="B97" s="21"/>
      <c r="C97" s="21"/>
    </row>
    <row r="98" spans="2:3" ht="18" customHeight="1">
      <c r="B98" s="21"/>
      <c r="C98" s="21"/>
    </row>
    <row r="99" spans="2:3" ht="18" customHeight="1">
      <c r="B99" s="21"/>
      <c r="C99" s="21"/>
    </row>
    <row r="100" spans="2:3" ht="18" customHeight="1">
      <c r="B100" s="21"/>
      <c r="C100" s="21"/>
    </row>
    <row r="101" spans="2:3" ht="18" customHeight="1">
      <c r="B101" s="21"/>
      <c r="C101" s="21"/>
    </row>
    <row r="102" spans="2:3" ht="18" customHeight="1">
      <c r="B102" s="21"/>
      <c r="C102" s="21"/>
    </row>
    <row r="103" spans="2:3" ht="18" customHeight="1">
      <c r="B103" s="21"/>
      <c r="C103" s="21"/>
    </row>
    <row r="104" spans="2:3" ht="18" customHeight="1">
      <c r="B104" s="21"/>
      <c r="C104" s="21"/>
    </row>
    <row r="105" spans="2:3" ht="18" customHeight="1">
      <c r="B105" s="21"/>
      <c r="C105" s="21"/>
    </row>
    <row r="106" spans="2:3" ht="18" customHeight="1">
      <c r="B106" s="21"/>
      <c r="C106" s="21"/>
    </row>
    <row r="107" spans="2:3" ht="18" customHeight="1">
      <c r="B107" s="21"/>
      <c r="C107" s="21"/>
    </row>
    <row r="108" spans="2:3" ht="18" customHeight="1">
      <c r="B108" s="21"/>
      <c r="C108" s="21"/>
    </row>
    <row r="109" spans="2:3" ht="18" customHeight="1">
      <c r="B109" s="21"/>
      <c r="C109" s="21"/>
    </row>
    <row r="110" spans="2:3" ht="18" customHeight="1">
      <c r="B110" s="21"/>
      <c r="C110" s="21"/>
    </row>
    <row r="111" spans="2:3" ht="18" customHeight="1">
      <c r="B111" s="21"/>
      <c r="C111" s="21"/>
    </row>
    <row r="112" spans="2:3" ht="18" customHeight="1">
      <c r="B112" s="21"/>
      <c r="C112" s="21"/>
    </row>
    <row r="113" spans="2:3" ht="18" customHeight="1">
      <c r="B113" s="21"/>
      <c r="C113" s="21"/>
    </row>
    <row r="114" spans="2:3" ht="18" customHeight="1">
      <c r="B114" s="21"/>
      <c r="C114" s="21"/>
    </row>
    <row r="115" spans="2:3" ht="18" customHeight="1">
      <c r="B115" s="21"/>
      <c r="C115" s="21"/>
    </row>
    <row r="116" spans="2:3" ht="18" customHeight="1">
      <c r="B116" s="21"/>
      <c r="C116" s="21"/>
    </row>
    <row r="117" spans="2:3" ht="18" customHeight="1">
      <c r="B117" s="21"/>
      <c r="C117" s="21"/>
    </row>
    <row r="118" spans="2:3" ht="18" customHeight="1">
      <c r="B118" s="21"/>
      <c r="C118" s="21"/>
    </row>
    <row r="119" spans="2:3" ht="18" customHeight="1">
      <c r="B119" s="21"/>
      <c r="C119" s="21"/>
    </row>
    <row r="120" spans="2:3" ht="18" customHeight="1">
      <c r="B120" s="21"/>
      <c r="C120" s="21"/>
    </row>
    <row r="121" spans="2:3" ht="18" customHeight="1">
      <c r="B121" s="21"/>
      <c r="C121" s="21"/>
    </row>
    <row r="122" spans="2:3" ht="18" customHeight="1">
      <c r="B122" s="21"/>
      <c r="C122" s="21"/>
    </row>
    <row r="123" spans="2:3" ht="18" customHeight="1">
      <c r="B123" s="21"/>
      <c r="C123" s="21"/>
    </row>
    <row r="124" spans="2:3" ht="18" customHeight="1">
      <c r="B124" s="21"/>
      <c r="C124" s="21"/>
    </row>
    <row r="125" spans="2:3" ht="18" customHeight="1">
      <c r="B125" s="21"/>
      <c r="C125" s="21"/>
    </row>
    <row r="126" spans="2:3" ht="18" customHeight="1">
      <c r="B126" s="21"/>
      <c r="C126" s="21"/>
    </row>
    <row r="127" spans="2:3" ht="18" customHeight="1">
      <c r="B127" s="21"/>
      <c r="C127" s="21"/>
    </row>
    <row r="128" spans="2:3" ht="18" customHeight="1">
      <c r="B128" s="21"/>
      <c r="C128" s="21"/>
    </row>
    <row r="129" spans="2:3" ht="18" customHeight="1">
      <c r="B129" s="21"/>
      <c r="C129" s="21"/>
    </row>
    <row r="130" spans="2:3" ht="18" customHeight="1">
      <c r="B130" s="21"/>
      <c r="C130" s="21"/>
    </row>
    <row r="131" spans="2:3" ht="18" customHeight="1">
      <c r="B131" s="21"/>
      <c r="C131" s="21"/>
    </row>
    <row r="132" spans="2:3" ht="18" customHeight="1">
      <c r="B132" s="21"/>
      <c r="C132" s="21"/>
    </row>
    <row r="133" spans="2:3" ht="18" customHeight="1">
      <c r="B133" s="21"/>
      <c r="C133" s="21"/>
    </row>
    <row r="134" spans="2:3" ht="18" customHeight="1">
      <c r="B134" s="21"/>
      <c r="C134" s="21"/>
    </row>
    <row r="135" spans="2:3" ht="18" customHeight="1">
      <c r="B135" s="21"/>
      <c r="C135" s="21"/>
    </row>
    <row r="136" spans="2:3" ht="18" customHeight="1">
      <c r="B136" s="21"/>
      <c r="C136" s="21"/>
    </row>
    <row r="137" spans="2:3" ht="18" customHeight="1">
      <c r="B137" s="21"/>
      <c r="C137" s="21"/>
    </row>
    <row r="138" spans="2:3" ht="18" customHeight="1">
      <c r="B138" s="21"/>
      <c r="C138" s="21"/>
    </row>
    <row r="139" spans="2:3" ht="18" customHeight="1">
      <c r="B139" s="21"/>
      <c r="C139" s="21"/>
    </row>
    <row r="140" spans="2:3" ht="18" customHeight="1">
      <c r="B140" s="21"/>
      <c r="C140" s="21"/>
    </row>
    <row r="141" spans="2:3" ht="18" customHeight="1">
      <c r="B141" s="21"/>
      <c r="C141" s="21"/>
    </row>
    <row r="142" spans="2:3" ht="18" customHeight="1">
      <c r="B142" s="21"/>
      <c r="C142" s="21"/>
    </row>
    <row r="143" spans="2:3" ht="18" customHeight="1">
      <c r="B143" s="21"/>
      <c r="C143" s="21"/>
    </row>
    <row r="144" spans="2:3" ht="18" customHeight="1">
      <c r="B144" s="21"/>
      <c r="C144" s="21"/>
    </row>
    <row r="145" spans="2:3" ht="18" customHeight="1">
      <c r="B145" s="21"/>
      <c r="C145" s="21"/>
    </row>
    <row r="146" spans="2:3" ht="18" customHeight="1">
      <c r="B146" s="21"/>
      <c r="C146" s="21"/>
    </row>
    <row r="147" spans="2:3" ht="18" customHeight="1">
      <c r="B147" s="21"/>
      <c r="C147" s="21"/>
    </row>
    <row r="148" spans="2:3" ht="18" customHeight="1">
      <c r="B148" s="21"/>
      <c r="C148" s="21"/>
    </row>
    <row r="149" spans="2:3" ht="18" customHeight="1">
      <c r="B149" s="21"/>
      <c r="C149" s="21"/>
    </row>
    <row r="150" spans="2:3" ht="18" customHeight="1">
      <c r="B150" s="21"/>
      <c r="C150" s="21"/>
    </row>
    <row r="151" spans="2:3" ht="18" customHeight="1">
      <c r="B151" s="21"/>
      <c r="C151" s="21"/>
    </row>
    <row r="152" spans="2:3" ht="18" customHeight="1">
      <c r="B152" s="21"/>
      <c r="C152" s="21"/>
    </row>
    <row r="153" spans="2:3" ht="18" customHeight="1">
      <c r="B153" s="21"/>
      <c r="C153" s="21"/>
    </row>
    <row r="154" spans="2:3" ht="18" customHeight="1">
      <c r="B154" s="21"/>
      <c r="C154" s="21"/>
    </row>
    <row r="155" spans="2:3" ht="18" customHeight="1">
      <c r="B155" s="21"/>
      <c r="C155" s="21"/>
    </row>
    <row r="156" spans="2:3" ht="18" customHeight="1">
      <c r="B156" s="21"/>
      <c r="C156" s="21"/>
    </row>
    <row r="157" spans="2:3" ht="18" customHeight="1">
      <c r="B157" s="21"/>
      <c r="C157" s="21"/>
    </row>
    <row r="158" spans="2:3" ht="18" customHeight="1">
      <c r="B158" s="21"/>
      <c r="C158" s="21"/>
    </row>
    <row r="159" spans="2:3" ht="18" customHeight="1">
      <c r="B159" s="21"/>
      <c r="C159" s="21"/>
    </row>
    <row r="160" spans="2:3" ht="18" customHeight="1">
      <c r="B160" s="21"/>
      <c r="C160" s="21"/>
    </row>
    <row r="161" spans="2:3" ht="18" customHeight="1">
      <c r="B161" s="21"/>
      <c r="C161" s="21"/>
    </row>
    <row r="162" spans="2:3" ht="18" customHeight="1">
      <c r="B162" s="21"/>
      <c r="C162" s="21"/>
    </row>
    <row r="163" spans="2:3" ht="18" customHeight="1">
      <c r="B163" s="21"/>
      <c r="C163" s="21"/>
    </row>
    <row r="164" spans="2:3" ht="18" customHeight="1">
      <c r="B164" s="21"/>
      <c r="C164" s="21"/>
    </row>
    <row r="165" spans="2:3" ht="18" customHeight="1">
      <c r="B165" s="21"/>
      <c r="C165" s="21"/>
    </row>
    <row r="166" spans="2:3" ht="18" customHeight="1">
      <c r="B166" s="21"/>
      <c r="C166" s="21"/>
    </row>
    <row r="167" spans="2:3" ht="18" customHeight="1">
      <c r="B167" s="21"/>
      <c r="C167" s="21"/>
    </row>
    <row r="168" spans="2:3" ht="18" customHeight="1">
      <c r="B168" s="21"/>
      <c r="C168" s="21"/>
    </row>
    <row r="169" spans="2:3" ht="18" customHeight="1">
      <c r="B169" s="21"/>
      <c r="C169" s="21"/>
    </row>
    <row r="170" spans="2:3" ht="18" customHeight="1">
      <c r="B170" s="21"/>
      <c r="C170" s="21"/>
    </row>
    <row r="171" spans="2:3" ht="18" customHeight="1">
      <c r="B171" s="21"/>
      <c r="C171" s="21"/>
    </row>
    <row r="172" spans="2:3" ht="18" customHeight="1">
      <c r="B172" s="21"/>
      <c r="C172" s="21"/>
    </row>
    <row r="173" spans="2:3" ht="18" customHeight="1">
      <c r="B173" s="21"/>
      <c r="C173" s="21"/>
    </row>
    <row r="174" spans="2:3" ht="18" customHeight="1">
      <c r="B174" s="21"/>
      <c r="C174" s="21"/>
    </row>
    <row r="175" spans="2:3" ht="18" customHeight="1">
      <c r="B175" s="21"/>
      <c r="C175" s="21"/>
    </row>
    <row r="176" spans="2:3" ht="18" customHeight="1">
      <c r="B176" s="21"/>
      <c r="C176" s="21"/>
    </row>
    <row r="177" spans="2:3" ht="18" customHeight="1">
      <c r="B177" s="21"/>
      <c r="C177" s="21"/>
    </row>
    <row r="178" spans="2:3" ht="18" customHeight="1">
      <c r="B178" s="21"/>
      <c r="C178" s="21"/>
    </row>
    <row r="179" spans="2:3" ht="18" customHeight="1">
      <c r="B179" s="21"/>
      <c r="C179" s="21"/>
    </row>
    <row r="180" spans="2:3" ht="18" customHeight="1">
      <c r="B180" s="21"/>
      <c r="C180" s="21"/>
    </row>
    <row r="181" spans="2:3" ht="18" customHeight="1">
      <c r="B181" s="21"/>
      <c r="C181" s="21"/>
    </row>
    <row r="182" spans="2:3" ht="18" customHeight="1">
      <c r="B182" s="21"/>
      <c r="C182" s="21"/>
    </row>
    <row r="183" spans="2:3" ht="18" customHeight="1">
      <c r="B183" s="21"/>
      <c r="C183" s="21"/>
    </row>
    <row r="184" spans="2:3" ht="18" customHeight="1">
      <c r="B184" s="21"/>
      <c r="C184" s="21"/>
    </row>
    <row r="185" spans="2:3" ht="18" customHeight="1">
      <c r="B185" s="21"/>
      <c r="C185" s="21"/>
    </row>
    <row r="186" spans="2:3" ht="18" customHeight="1">
      <c r="B186" s="21"/>
      <c r="C186" s="21"/>
    </row>
    <row r="187" spans="2:3" ht="18" customHeight="1">
      <c r="B187" s="21"/>
      <c r="C187" s="21"/>
    </row>
    <row r="188" spans="2:3" ht="18" customHeight="1">
      <c r="B188" s="21"/>
      <c r="C188" s="21"/>
    </row>
    <row r="189" spans="2:3" ht="18" customHeight="1">
      <c r="B189" s="21"/>
      <c r="C189" s="21"/>
    </row>
    <row r="190" spans="2:3" ht="18" customHeight="1">
      <c r="B190" s="21"/>
      <c r="C190" s="21"/>
    </row>
    <row r="191" spans="2:3" ht="18" customHeight="1">
      <c r="B191" s="21"/>
      <c r="C191" s="21"/>
    </row>
    <row r="192" spans="2:3" ht="18" customHeight="1">
      <c r="B192" s="21"/>
      <c r="C192" s="21"/>
    </row>
    <row r="193" spans="2:3" ht="18" customHeight="1">
      <c r="B193" s="21"/>
      <c r="C193" s="21"/>
    </row>
    <row r="194" spans="2:3" ht="18" customHeight="1">
      <c r="B194" s="21"/>
      <c r="C194" s="21"/>
    </row>
  </sheetData>
  <sheetProtection/>
  <mergeCells count="51">
    <mergeCell ref="S19:T19"/>
    <mergeCell ref="U19:V19"/>
    <mergeCell ref="U18:V18"/>
    <mergeCell ref="C19:D19"/>
    <mergeCell ref="E19:F19"/>
    <mergeCell ref="G19:H19"/>
    <mergeCell ref="I19:J19"/>
    <mergeCell ref="K19:L19"/>
    <mergeCell ref="M19:N19"/>
    <mergeCell ref="O19:P19"/>
    <mergeCell ref="Q17:R17"/>
    <mergeCell ref="S17:T17"/>
    <mergeCell ref="Q19:R19"/>
    <mergeCell ref="K18:L18"/>
    <mergeCell ref="M18:N18"/>
    <mergeCell ref="O18:P18"/>
    <mergeCell ref="Q18:R18"/>
    <mergeCell ref="U17:V17"/>
    <mergeCell ref="B17:B18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M16:N16"/>
    <mergeCell ref="O16:P16"/>
    <mergeCell ref="Q16:R16"/>
    <mergeCell ref="S16:T16"/>
    <mergeCell ref="K16:L16"/>
    <mergeCell ref="S18:T18"/>
    <mergeCell ref="M17:N17"/>
    <mergeCell ref="O17:P17"/>
    <mergeCell ref="U16:V16"/>
    <mergeCell ref="Q1:R15"/>
    <mergeCell ref="S1:T15"/>
    <mergeCell ref="U1:V15"/>
    <mergeCell ref="B13:B14"/>
    <mergeCell ref="B15:B16"/>
    <mergeCell ref="E16:F16"/>
    <mergeCell ref="G16:H16"/>
    <mergeCell ref="I16:J16"/>
    <mergeCell ref="E1:F15"/>
    <mergeCell ref="G1:H15"/>
    <mergeCell ref="I1:J15"/>
    <mergeCell ref="K1:L15"/>
    <mergeCell ref="M1:N15"/>
    <mergeCell ref="O1:P1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R212"/>
  <sheetViews>
    <sheetView showGridLines="0" zoomScaleSheetLayoutView="87" zoomScalePageLayoutView="0" workbookViewId="0" topLeftCell="A5">
      <selection activeCell="R15" sqref="R15"/>
    </sheetView>
  </sheetViews>
  <sheetFormatPr defaultColWidth="10.28125" defaultRowHeight="15"/>
  <cols>
    <col min="1" max="1" width="4.00390625" style="0" customWidth="1"/>
    <col min="2" max="2" width="31.7109375" style="0" customWidth="1"/>
    <col min="3" max="3" width="24.7109375" style="0" customWidth="1"/>
    <col min="4" max="4" width="6.140625" style="51" customWidth="1"/>
    <col min="5" max="5" width="8.7109375" style="26" customWidth="1"/>
    <col min="6" max="6" width="8.7109375" style="41" customWidth="1"/>
    <col min="7" max="7" width="8.7109375" style="26" customWidth="1"/>
    <col min="8" max="14" width="8.7109375" style="0" customWidth="1"/>
    <col min="15" max="15" width="11.7109375" style="0" customWidth="1"/>
    <col min="16" max="16" width="4.140625" style="0" customWidth="1"/>
    <col min="17" max="18" width="9.421875" style="0" customWidth="1"/>
  </cols>
  <sheetData>
    <row r="1" spans="4:14" s="1" customFormat="1" ht="18" customHeight="1">
      <c r="D1" s="47"/>
      <c r="E1" s="305" t="s">
        <v>72</v>
      </c>
      <c r="F1" s="305"/>
      <c r="G1" s="305" t="s">
        <v>129</v>
      </c>
      <c r="H1" s="305"/>
      <c r="I1" s="316"/>
      <c r="J1" s="317"/>
      <c r="K1" s="445"/>
      <c r="L1" s="446"/>
      <c r="M1" s="301"/>
      <c r="N1" s="302"/>
    </row>
    <row r="2" spans="4:14" s="1" customFormat="1" ht="18" customHeight="1">
      <c r="D2" s="47"/>
      <c r="E2" s="305"/>
      <c r="F2" s="305"/>
      <c r="G2" s="305"/>
      <c r="H2" s="305"/>
      <c r="I2" s="316"/>
      <c r="J2" s="317"/>
      <c r="K2" s="445"/>
      <c r="L2" s="446"/>
      <c r="M2" s="301"/>
      <c r="N2" s="302"/>
    </row>
    <row r="3" spans="4:14" s="1" customFormat="1" ht="18" customHeight="1">
      <c r="D3" s="47"/>
      <c r="E3" s="305"/>
      <c r="F3" s="305"/>
      <c r="G3" s="305"/>
      <c r="H3" s="305"/>
      <c r="I3" s="316"/>
      <c r="J3" s="317"/>
      <c r="K3" s="445"/>
      <c r="L3" s="446"/>
      <c r="M3" s="301"/>
      <c r="N3" s="302"/>
    </row>
    <row r="4" spans="4:14" s="1" customFormat="1" ht="18" customHeight="1">
      <c r="D4" s="47"/>
      <c r="E4" s="305"/>
      <c r="F4" s="305"/>
      <c r="G4" s="305"/>
      <c r="H4" s="305"/>
      <c r="I4" s="316"/>
      <c r="J4" s="317"/>
      <c r="K4" s="445"/>
      <c r="L4" s="446"/>
      <c r="M4" s="301"/>
      <c r="N4" s="302"/>
    </row>
    <row r="5" spans="4:14" s="1" customFormat="1" ht="18" customHeight="1">
      <c r="D5" s="47"/>
      <c r="E5" s="305"/>
      <c r="F5" s="305"/>
      <c r="G5" s="305"/>
      <c r="H5" s="305"/>
      <c r="I5" s="316"/>
      <c r="J5" s="317"/>
      <c r="K5" s="445"/>
      <c r="L5" s="446"/>
      <c r="M5" s="301"/>
      <c r="N5" s="302"/>
    </row>
    <row r="6" spans="4:14" s="1" customFormat="1" ht="18" customHeight="1">
      <c r="D6" s="47"/>
      <c r="E6" s="305"/>
      <c r="F6" s="305"/>
      <c r="G6" s="305"/>
      <c r="H6" s="305"/>
      <c r="I6" s="316"/>
      <c r="J6" s="317"/>
      <c r="K6" s="445"/>
      <c r="L6" s="446"/>
      <c r="M6" s="301"/>
      <c r="N6" s="302"/>
    </row>
    <row r="7" spans="4:14" s="1" customFormat="1" ht="18" customHeight="1">
      <c r="D7" s="47"/>
      <c r="E7" s="305"/>
      <c r="F7" s="305"/>
      <c r="G7" s="305"/>
      <c r="H7" s="305"/>
      <c r="I7" s="316"/>
      <c r="J7" s="317"/>
      <c r="K7" s="445"/>
      <c r="L7" s="446"/>
      <c r="M7" s="301"/>
      <c r="N7" s="302"/>
    </row>
    <row r="8" spans="4:14" s="1" customFormat="1" ht="18" customHeight="1">
      <c r="D8" s="47"/>
      <c r="E8" s="305"/>
      <c r="F8" s="305"/>
      <c r="G8" s="305"/>
      <c r="H8" s="305"/>
      <c r="I8" s="316"/>
      <c r="J8" s="317"/>
      <c r="K8" s="445"/>
      <c r="L8" s="446"/>
      <c r="M8" s="301"/>
      <c r="N8" s="302"/>
    </row>
    <row r="9" spans="4:14" s="1" customFormat="1" ht="18" customHeight="1">
      <c r="D9" s="47"/>
      <c r="E9" s="305"/>
      <c r="F9" s="305"/>
      <c r="G9" s="305"/>
      <c r="H9" s="305"/>
      <c r="I9" s="316"/>
      <c r="J9" s="317"/>
      <c r="K9" s="445"/>
      <c r="L9" s="446"/>
      <c r="M9" s="301"/>
      <c r="N9" s="302"/>
    </row>
    <row r="10" spans="4:14" s="1" customFormat="1" ht="18" customHeight="1">
      <c r="D10" s="47"/>
      <c r="E10" s="305"/>
      <c r="F10" s="305"/>
      <c r="G10" s="305"/>
      <c r="H10" s="305"/>
      <c r="I10" s="316"/>
      <c r="J10" s="317"/>
      <c r="K10" s="445"/>
      <c r="L10" s="446"/>
      <c r="M10" s="301"/>
      <c r="N10" s="302"/>
    </row>
    <row r="11" spans="4:14" s="1" customFormat="1" ht="18" customHeight="1">
      <c r="D11" s="47"/>
      <c r="E11" s="305"/>
      <c r="F11" s="305"/>
      <c r="G11" s="305"/>
      <c r="H11" s="305"/>
      <c r="I11" s="316"/>
      <c r="J11" s="317"/>
      <c r="K11" s="445"/>
      <c r="L11" s="446"/>
      <c r="M11" s="301"/>
      <c r="N11" s="302"/>
    </row>
    <row r="12" spans="3:14" s="1" customFormat="1" ht="18" customHeight="1">
      <c r="C12" s="2"/>
      <c r="D12" s="47"/>
      <c r="E12" s="305"/>
      <c r="F12" s="305"/>
      <c r="G12" s="305"/>
      <c r="H12" s="305"/>
      <c r="I12" s="316"/>
      <c r="J12" s="317"/>
      <c r="K12" s="445"/>
      <c r="L12" s="446"/>
      <c r="M12" s="301"/>
      <c r="N12" s="302"/>
    </row>
    <row r="13" spans="2:14" s="1" customFormat="1" ht="18" customHeight="1">
      <c r="B13" s="345" t="s">
        <v>13</v>
      </c>
      <c r="C13" s="2"/>
      <c r="D13" s="47"/>
      <c r="E13" s="305"/>
      <c r="F13" s="305"/>
      <c r="G13" s="305"/>
      <c r="H13" s="305"/>
      <c r="I13" s="316"/>
      <c r="J13" s="317"/>
      <c r="K13" s="445"/>
      <c r="L13" s="446"/>
      <c r="M13" s="301"/>
      <c r="N13" s="302"/>
    </row>
    <row r="14" spans="2:14" s="1" customFormat="1" ht="11.25" customHeight="1">
      <c r="B14" s="346"/>
      <c r="C14" s="3"/>
      <c r="D14" s="47"/>
      <c r="E14" s="305"/>
      <c r="F14" s="305"/>
      <c r="G14" s="305"/>
      <c r="H14" s="305"/>
      <c r="I14" s="316"/>
      <c r="J14" s="317"/>
      <c r="K14" s="445"/>
      <c r="L14" s="446"/>
      <c r="M14" s="301"/>
      <c r="N14" s="302"/>
    </row>
    <row r="15" spans="2:14" s="1" customFormat="1" ht="11.25" customHeight="1" thickBot="1">
      <c r="B15" s="347" t="s">
        <v>0</v>
      </c>
      <c r="C15" s="76">
        <v>2010</v>
      </c>
      <c r="D15" s="47"/>
      <c r="E15" s="305"/>
      <c r="F15" s="305"/>
      <c r="G15" s="305"/>
      <c r="H15" s="305"/>
      <c r="I15" s="318"/>
      <c r="J15" s="319"/>
      <c r="K15" s="447"/>
      <c r="L15" s="448"/>
      <c r="M15" s="301"/>
      <c r="N15" s="303"/>
    </row>
    <row r="16" spans="2:15" s="1" customFormat="1" ht="13.5" customHeight="1" thickTop="1">
      <c r="B16" s="347"/>
      <c r="C16" s="76">
        <v>2011</v>
      </c>
      <c r="D16" s="47"/>
      <c r="E16" s="326" t="s">
        <v>150</v>
      </c>
      <c r="F16" s="327"/>
      <c r="G16" s="327" t="s">
        <v>151</v>
      </c>
      <c r="H16" s="327"/>
      <c r="I16" s="310" t="s">
        <v>210</v>
      </c>
      <c r="J16" s="311"/>
      <c r="K16" s="329" t="s">
        <v>132</v>
      </c>
      <c r="L16" s="330"/>
      <c r="M16" s="306" t="s">
        <v>130</v>
      </c>
      <c r="N16" s="306"/>
      <c r="O16" s="337" t="s">
        <v>1</v>
      </c>
    </row>
    <row r="17" spans="2:15" s="5" customFormat="1" ht="13.5" customHeight="1">
      <c r="B17" s="335" t="s">
        <v>116</v>
      </c>
      <c r="C17" s="331" t="s">
        <v>2</v>
      </c>
      <c r="D17" s="332"/>
      <c r="E17" s="322">
        <v>44889</v>
      </c>
      <c r="F17" s="323"/>
      <c r="G17" s="323">
        <v>44940</v>
      </c>
      <c r="H17" s="323"/>
      <c r="I17" s="312"/>
      <c r="J17" s="313"/>
      <c r="K17" s="341"/>
      <c r="L17" s="342"/>
      <c r="M17" s="307" t="s">
        <v>131</v>
      </c>
      <c r="N17" s="307"/>
      <c r="O17" s="338"/>
    </row>
    <row r="18" spans="2:15" s="1" customFormat="1" ht="12.75" customHeight="1">
      <c r="B18" s="336"/>
      <c r="C18" s="333" t="s">
        <v>3</v>
      </c>
      <c r="D18" s="334"/>
      <c r="E18" s="308">
        <f>30*(1+(E19/100))</f>
        <v>33.6</v>
      </c>
      <c r="F18" s="309"/>
      <c r="G18" s="309">
        <f>30*(1+(G19/100))</f>
        <v>33</v>
      </c>
      <c r="H18" s="309"/>
      <c r="I18" s="314">
        <f>30*(1+(I19/100))</f>
        <v>30</v>
      </c>
      <c r="J18" s="315"/>
      <c r="K18" s="343">
        <f>50*(1+(K19/100))</f>
        <v>50</v>
      </c>
      <c r="L18" s="344"/>
      <c r="M18" s="304">
        <f>150*(1+(M19/100))</f>
        <v>150</v>
      </c>
      <c r="N18" s="304"/>
      <c r="O18" s="338"/>
    </row>
    <row r="19" spans="1:15" s="1" customFormat="1" ht="13.5" customHeight="1" thickBot="1">
      <c r="A19" s="14"/>
      <c r="B19" s="14"/>
      <c r="C19" s="324" t="s">
        <v>4</v>
      </c>
      <c r="D19" s="325"/>
      <c r="E19" s="320">
        <v>12</v>
      </c>
      <c r="F19" s="321"/>
      <c r="G19" s="321">
        <v>10</v>
      </c>
      <c r="H19" s="321"/>
      <c r="I19" s="339"/>
      <c r="J19" s="340"/>
      <c r="K19" s="339"/>
      <c r="L19" s="340"/>
      <c r="M19" s="321"/>
      <c r="N19" s="321"/>
      <c r="O19" s="210"/>
    </row>
    <row r="20" spans="1:18" s="206" customFormat="1" ht="21" customHeight="1" thickTop="1">
      <c r="A20" s="220">
        <v>1</v>
      </c>
      <c r="B20" s="221" t="s">
        <v>80</v>
      </c>
      <c r="C20" s="221" t="s">
        <v>21</v>
      </c>
      <c r="D20" s="222"/>
      <c r="E20" s="223">
        <v>1</v>
      </c>
      <c r="F20" s="96">
        <f aca="true" t="shared" si="0" ref="F20:F32">IF(E20="",0,$E$18*(1.01-(LOG(E20)/LOG($E$19))))</f>
        <v>33.936</v>
      </c>
      <c r="G20" s="223">
        <v>3</v>
      </c>
      <c r="H20" s="96">
        <f aca="true" t="shared" si="1" ref="H20:H33">IF(G20="",0,$G$18*(1.01-(LOG(G20)/LOG($G$19))))</f>
        <v>17.584998594251143</v>
      </c>
      <c r="I20" s="224"/>
      <c r="J20" s="96">
        <f aca="true" t="shared" si="2" ref="J20:J32">IF(I20="",0,$I$18*(1.01-(LOG(I20)/LOG($I$19))))</f>
        <v>0</v>
      </c>
      <c r="K20" s="224"/>
      <c r="L20" s="96">
        <f aca="true" t="shared" si="3" ref="L20:L32">IF(K20="",0,$K$18*(1.01-(LOG(K20)/LOG($K$19))))</f>
        <v>0</v>
      </c>
      <c r="M20" s="225"/>
      <c r="N20" s="96">
        <f aca="true" t="shared" si="4" ref="N20:N43">IF(M20="",0,$M$18*(1.01-(LOG(M20)/LOG($M$19))))</f>
        <v>0</v>
      </c>
      <c r="O20" s="127">
        <f aca="true" t="shared" si="5" ref="O20:O32">SUM(F20+H20+J20+L20+N20)</f>
        <v>51.52099859425114</v>
      </c>
      <c r="P20" s="205"/>
      <c r="Q20" s="205"/>
      <c r="R20" s="205"/>
    </row>
    <row r="21" spans="1:18" s="206" customFormat="1" ht="21" customHeight="1">
      <c r="A21" s="226">
        <v>2</v>
      </c>
      <c r="B21" s="227" t="s">
        <v>120</v>
      </c>
      <c r="C21" s="228" t="s">
        <v>21</v>
      </c>
      <c r="D21" s="229"/>
      <c r="E21" s="230">
        <v>6</v>
      </c>
      <c r="F21" s="102">
        <f t="shared" si="0"/>
        <v>9.708482973877965</v>
      </c>
      <c r="G21" s="230">
        <v>1</v>
      </c>
      <c r="H21" s="102">
        <f t="shared" si="1"/>
        <v>33.33</v>
      </c>
      <c r="I21" s="231"/>
      <c r="J21" s="102">
        <f t="shared" si="2"/>
        <v>0</v>
      </c>
      <c r="K21" s="231"/>
      <c r="L21" s="102">
        <f t="shared" si="3"/>
        <v>0</v>
      </c>
      <c r="M21" s="232"/>
      <c r="N21" s="102">
        <f t="shared" si="4"/>
        <v>0</v>
      </c>
      <c r="O21" s="131">
        <f t="shared" si="5"/>
        <v>43.03848297387796</v>
      </c>
      <c r="P21" s="205"/>
      <c r="Q21" s="205"/>
      <c r="R21" s="205"/>
    </row>
    <row r="22" spans="1:18" s="206" customFormat="1" ht="21" customHeight="1">
      <c r="A22" s="226">
        <v>3</v>
      </c>
      <c r="B22" s="227" t="s">
        <v>118</v>
      </c>
      <c r="C22" s="233" t="s">
        <v>119</v>
      </c>
      <c r="D22" s="234"/>
      <c r="E22" s="230">
        <v>3</v>
      </c>
      <c r="F22" s="102">
        <f t="shared" si="0"/>
        <v>19.080965947755928</v>
      </c>
      <c r="G22" s="230">
        <v>2</v>
      </c>
      <c r="H22" s="102">
        <f t="shared" si="1"/>
        <v>23.39601014308862</v>
      </c>
      <c r="I22" s="231"/>
      <c r="J22" s="102">
        <f t="shared" si="2"/>
        <v>0</v>
      </c>
      <c r="K22" s="231"/>
      <c r="L22" s="102">
        <f t="shared" si="3"/>
        <v>0</v>
      </c>
      <c r="M22" s="232"/>
      <c r="N22" s="102">
        <f t="shared" si="4"/>
        <v>0</v>
      </c>
      <c r="O22" s="131">
        <f t="shared" si="5"/>
        <v>42.476976090844545</v>
      </c>
      <c r="P22" s="205"/>
      <c r="Q22" s="205"/>
      <c r="R22" s="205"/>
    </row>
    <row r="23" spans="1:18" s="206" customFormat="1" ht="21" customHeight="1">
      <c r="A23" s="226">
        <v>4</v>
      </c>
      <c r="B23" s="227" t="s">
        <v>100</v>
      </c>
      <c r="C23" s="233" t="s">
        <v>98</v>
      </c>
      <c r="D23" s="229"/>
      <c r="E23" s="230">
        <v>5</v>
      </c>
      <c r="F23" s="102">
        <f t="shared" si="0"/>
        <v>12.173768464099304</v>
      </c>
      <c r="G23" s="230">
        <v>3</v>
      </c>
      <c r="H23" s="102">
        <f t="shared" si="1"/>
        <v>17.584998594251143</v>
      </c>
      <c r="I23" s="231"/>
      <c r="J23" s="102">
        <f t="shared" si="2"/>
        <v>0</v>
      </c>
      <c r="K23" s="231"/>
      <c r="L23" s="102">
        <f t="shared" si="3"/>
        <v>0</v>
      </c>
      <c r="M23" s="232"/>
      <c r="N23" s="102">
        <f t="shared" si="4"/>
        <v>0</v>
      </c>
      <c r="O23" s="131">
        <f t="shared" si="5"/>
        <v>29.758767058350447</v>
      </c>
      <c r="P23" s="205"/>
      <c r="Q23" s="205"/>
      <c r="R23" s="205"/>
    </row>
    <row r="24" spans="1:18" s="206" customFormat="1" ht="21" customHeight="1">
      <c r="A24" s="226">
        <v>5</v>
      </c>
      <c r="B24" s="115" t="s">
        <v>117</v>
      </c>
      <c r="C24" s="235" t="s">
        <v>101</v>
      </c>
      <c r="D24" s="229"/>
      <c r="E24" s="230">
        <v>3</v>
      </c>
      <c r="F24" s="102">
        <f t="shared" si="0"/>
        <v>19.080965947755928</v>
      </c>
      <c r="G24" s="230">
        <v>8</v>
      </c>
      <c r="H24" s="102">
        <f t="shared" si="1"/>
        <v>3.5280304292658635</v>
      </c>
      <c r="I24" s="231"/>
      <c r="J24" s="102">
        <f t="shared" si="2"/>
        <v>0</v>
      </c>
      <c r="K24" s="231"/>
      <c r="L24" s="102">
        <f t="shared" si="3"/>
        <v>0</v>
      </c>
      <c r="M24" s="232"/>
      <c r="N24" s="102">
        <f t="shared" si="4"/>
        <v>0</v>
      </c>
      <c r="O24" s="131">
        <f t="shared" si="5"/>
        <v>22.608996377021793</v>
      </c>
      <c r="P24" s="205"/>
      <c r="Q24" s="205"/>
      <c r="R24" s="205"/>
    </row>
    <row r="25" spans="1:18" s="206" customFormat="1" ht="21" customHeight="1">
      <c r="A25" s="226">
        <v>6</v>
      </c>
      <c r="B25" s="227" t="s">
        <v>121</v>
      </c>
      <c r="C25" s="233" t="s">
        <v>98</v>
      </c>
      <c r="D25" s="229"/>
      <c r="E25" s="230">
        <v>7</v>
      </c>
      <c r="F25" s="102">
        <f t="shared" si="0"/>
        <v>7.624113791382614</v>
      </c>
      <c r="G25" s="230">
        <v>5</v>
      </c>
      <c r="H25" s="102">
        <f t="shared" si="1"/>
        <v>10.263989856911378</v>
      </c>
      <c r="I25" s="231"/>
      <c r="J25" s="102">
        <f t="shared" si="2"/>
        <v>0</v>
      </c>
      <c r="K25" s="231"/>
      <c r="L25" s="102">
        <f t="shared" si="3"/>
        <v>0</v>
      </c>
      <c r="M25" s="232"/>
      <c r="N25" s="102">
        <f t="shared" si="4"/>
        <v>0</v>
      </c>
      <c r="O25" s="131">
        <f t="shared" si="5"/>
        <v>17.888103648293992</v>
      </c>
      <c r="P25" s="205"/>
      <c r="Q25" s="205"/>
      <c r="R25" s="205"/>
    </row>
    <row r="26" spans="1:18" s="206" customFormat="1" ht="21" customHeight="1">
      <c r="A26" s="226">
        <v>7</v>
      </c>
      <c r="B26" s="227" t="s">
        <v>123</v>
      </c>
      <c r="C26" s="233" t="s">
        <v>124</v>
      </c>
      <c r="D26" s="229"/>
      <c r="E26" s="230">
        <v>9</v>
      </c>
      <c r="F26" s="102">
        <f t="shared" si="0"/>
        <v>4.225931895511855</v>
      </c>
      <c r="G26" s="230">
        <v>6</v>
      </c>
      <c r="H26" s="102">
        <f t="shared" si="1"/>
        <v>7.65100873733976</v>
      </c>
      <c r="I26" s="231"/>
      <c r="J26" s="102">
        <f t="shared" si="2"/>
        <v>0</v>
      </c>
      <c r="K26" s="231"/>
      <c r="L26" s="102">
        <f t="shared" si="3"/>
        <v>0</v>
      </c>
      <c r="M26" s="232"/>
      <c r="N26" s="102">
        <f t="shared" si="4"/>
        <v>0</v>
      </c>
      <c r="O26" s="131">
        <f t="shared" si="5"/>
        <v>11.876940632851614</v>
      </c>
      <c r="P26" s="205"/>
      <c r="Q26" s="205"/>
      <c r="R26" s="205"/>
    </row>
    <row r="27" spans="1:18" s="206" customFormat="1" ht="21" customHeight="1">
      <c r="A27" s="226">
        <v>8</v>
      </c>
      <c r="B27" s="227" t="s">
        <v>122</v>
      </c>
      <c r="C27" s="233" t="s">
        <v>98</v>
      </c>
      <c r="D27" s="229"/>
      <c r="E27" s="230">
        <v>8</v>
      </c>
      <c r="F27" s="102">
        <f t="shared" si="0"/>
        <v>5.818551078366117</v>
      </c>
      <c r="G27" s="230"/>
      <c r="H27" s="102">
        <f t="shared" si="1"/>
        <v>0</v>
      </c>
      <c r="I27" s="231"/>
      <c r="J27" s="102">
        <f t="shared" si="2"/>
        <v>0</v>
      </c>
      <c r="K27" s="231"/>
      <c r="L27" s="102">
        <f t="shared" si="3"/>
        <v>0</v>
      </c>
      <c r="M27" s="232"/>
      <c r="N27" s="102">
        <f t="shared" si="4"/>
        <v>0</v>
      </c>
      <c r="O27" s="131">
        <f t="shared" si="5"/>
        <v>5.818551078366117</v>
      </c>
      <c r="P27" s="205"/>
      <c r="Q27" s="205"/>
      <c r="R27" s="205"/>
    </row>
    <row r="28" spans="1:18" s="206" customFormat="1" ht="21" customHeight="1">
      <c r="A28" s="226">
        <v>9</v>
      </c>
      <c r="B28" s="236" t="s">
        <v>152</v>
      </c>
      <c r="C28" s="237" t="s">
        <v>98</v>
      </c>
      <c r="D28" s="229"/>
      <c r="E28" s="230"/>
      <c r="F28" s="102">
        <f t="shared" si="0"/>
        <v>0</v>
      </c>
      <c r="G28" s="230">
        <v>7</v>
      </c>
      <c r="H28" s="102">
        <f t="shared" si="1"/>
        <v>5.441764679529525</v>
      </c>
      <c r="I28" s="231"/>
      <c r="J28" s="102">
        <f t="shared" si="2"/>
        <v>0</v>
      </c>
      <c r="K28" s="231"/>
      <c r="L28" s="102">
        <f t="shared" si="3"/>
        <v>0</v>
      </c>
      <c r="M28" s="238"/>
      <c r="N28" s="102">
        <f t="shared" si="4"/>
        <v>0</v>
      </c>
      <c r="O28" s="131">
        <f t="shared" si="5"/>
        <v>5.441764679529525</v>
      </c>
      <c r="P28" s="205"/>
      <c r="Q28" s="205"/>
      <c r="R28" s="205"/>
    </row>
    <row r="29" spans="1:18" s="206" customFormat="1" ht="21" customHeight="1">
      <c r="A29" s="226">
        <v>10</v>
      </c>
      <c r="B29" s="227" t="s">
        <v>125</v>
      </c>
      <c r="C29" s="233" t="s">
        <v>103</v>
      </c>
      <c r="D29" s="229"/>
      <c r="E29" s="230">
        <v>10</v>
      </c>
      <c r="F29" s="102">
        <f t="shared" si="0"/>
        <v>2.8012854902213427</v>
      </c>
      <c r="G29" s="230"/>
      <c r="H29" s="102">
        <f t="shared" si="1"/>
        <v>0</v>
      </c>
      <c r="I29" s="231"/>
      <c r="J29" s="102">
        <f t="shared" si="2"/>
        <v>0</v>
      </c>
      <c r="K29" s="231"/>
      <c r="L29" s="102">
        <f t="shared" si="3"/>
        <v>0</v>
      </c>
      <c r="M29" s="232"/>
      <c r="N29" s="102">
        <f t="shared" si="4"/>
        <v>0</v>
      </c>
      <c r="O29" s="131">
        <f t="shared" si="5"/>
        <v>2.8012854902213427</v>
      </c>
      <c r="P29" s="205"/>
      <c r="Q29" s="205"/>
      <c r="R29" s="205"/>
    </row>
    <row r="30" spans="1:18" s="206" customFormat="1" ht="21" customHeight="1">
      <c r="A30" s="226">
        <v>11</v>
      </c>
      <c r="B30" s="239" t="s">
        <v>153</v>
      </c>
      <c r="C30" s="240" t="s">
        <v>74</v>
      </c>
      <c r="D30" s="229"/>
      <c r="E30" s="230"/>
      <c r="F30" s="102">
        <f t="shared" si="0"/>
        <v>0</v>
      </c>
      <c r="G30" s="230">
        <v>9</v>
      </c>
      <c r="H30" s="102">
        <f t="shared" si="1"/>
        <v>1.8399971885022794</v>
      </c>
      <c r="I30" s="231"/>
      <c r="J30" s="102">
        <f t="shared" si="2"/>
        <v>0</v>
      </c>
      <c r="K30" s="231"/>
      <c r="L30" s="102">
        <f t="shared" si="3"/>
        <v>0</v>
      </c>
      <c r="M30" s="238"/>
      <c r="N30" s="102">
        <f t="shared" si="4"/>
        <v>0</v>
      </c>
      <c r="O30" s="131">
        <f t="shared" si="5"/>
        <v>1.8399971885022794</v>
      </c>
      <c r="P30" s="205"/>
      <c r="Q30" s="205"/>
      <c r="R30" s="205"/>
    </row>
    <row r="31" spans="1:18" s="206" customFormat="1" ht="21" customHeight="1">
      <c r="A31" s="226">
        <v>12</v>
      </c>
      <c r="B31" s="227" t="s">
        <v>126</v>
      </c>
      <c r="C31" s="233" t="s">
        <v>119</v>
      </c>
      <c r="D31" s="229"/>
      <c r="E31" s="230">
        <v>11</v>
      </c>
      <c r="F31" s="102">
        <f t="shared" si="0"/>
        <v>1.5125360550268487</v>
      </c>
      <c r="G31" s="230"/>
      <c r="H31" s="102">
        <f t="shared" si="1"/>
        <v>0</v>
      </c>
      <c r="I31" s="231"/>
      <c r="J31" s="102">
        <f t="shared" si="2"/>
        <v>0</v>
      </c>
      <c r="K31" s="231"/>
      <c r="L31" s="102">
        <f t="shared" si="3"/>
        <v>0</v>
      </c>
      <c r="M31" s="238"/>
      <c r="N31" s="102">
        <f t="shared" si="4"/>
        <v>0</v>
      </c>
      <c r="O31" s="131">
        <f t="shared" si="5"/>
        <v>1.5125360550268487</v>
      </c>
      <c r="P31" s="205"/>
      <c r="Q31" s="205"/>
      <c r="R31" s="205"/>
    </row>
    <row r="32" spans="1:18" s="206" customFormat="1" ht="21" customHeight="1">
      <c r="A32" s="226">
        <v>13</v>
      </c>
      <c r="B32" s="227" t="s">
        <v>127</v>
      </c>
      <c r="C32" s="228" t="s">
        <v>101</v>
      </c>
      <c r="D32" s="229"/>
      <c r="E32" s="230">
        <v>12</v>
      </c>
      <c r="F32" s="102">
        <f t="shared" si="0"/>
        <v>0.3360000000000003</v>
      </c>
      <c r="G32" s="230">
        <v>10</v>
      </c>
      <c r="H32" s="102">
        <f t="shared" si="1"/>
        <v>0.3300000000000003</v>
      </c>
      <c r="I32" s="231"/>
      <c r="J32" s="102">
        <f t="shared" si="2"/>
        <v>0</v>
      </c>
      <c r="K32" s="231"/>
      <c r="L32" s="102">
        <f t="shared" si="3"/>
        <v>0</v>
      </c>
      <c r="M32" s="238"/>
      <c r="N32" s="102">
        <f t="shared" si="4"/>
        <v>0</v>
      </c>
      <c r="O32" s="131">
        <f t="shared" si="5"/>
        <v>0.6660000000000006</v>
      </c>
      <c r="P32" s="205"/>
      <c r="Q32" s="205"/>
      <c r="R32" s="205"/>
    </row>
    <row r="33" spans="1:18" s="206" customFormat="1" ht="21" customHeight="1">
      <c r="A33" s="226">
        <v>14</v>
      </c>
      <c r="B33" s="241"/>
      <c r="C33" s="241"/>
      <c r="D33" s="229"/>
      <c r="E33" s="230"/>
      <c r="F33" s="102">
        <f aca="true" t="shared" si="6" ref="F33:F43">IF(E33="",0,$E$18*(1.01-(LOG(E33)/LOG($E$19))))</f>
        <v>0</v>
      </c>
      <c r="G33" s="230"/>
      <c r="H33" s="102">
        <f t="shared" si="1"/>
        <v>0</v>
      </c>
      <c r="I33" s="231"/>
      <c r="J33" s="102">
        <f aca="true" t="shared" si="7" ref="J33:J43">IF(I33="",0,$I$18*(1.01-(LOG(I33)/LOG($I$19))))</f>
        <v>0</v>
      </c>
      <c r="K33" s="231"/>
      <c r="L33" s="102">
        <f aca="true" t="shared" si="8" ref="L33:L43">IF(K33="",0,$K$18*(1.01-(LOG(K33)/LOG($K$19))))</f>
        <v>0</v>
      </c>
      <c r="M33" s="238"/>
      <c r="N33" s="102">
        <f t="shared" si="4"/>
        <v>0</v>
      </c>
      <c r="O33" s="131">
        <f aca="true" t="shared" si="9" ref="O33:O44">SUM(F33+H33+J33+L33+N33)</f>
        <v>0</v>
      </c>
      <c r="P33" s="205"/>
      <c r="Q33" s="205"/>
      <c r="R33" s="205"/>
    </row>
    <row r="34" spans="1:18" s="206" customFormat="1" ht="21" customHeight="1">
      <c r="A34" s="226">
        <v>15</v>
      </c>
      <c r="B34" s="242"/>
      <c r="C34" s="241"/>
      <c r="D34" s="229"/>
      <c r="E34" s="230"/>
      <c r="F34" s="102">
        <f t="shared" si="6"/>
        <v>0</v>
      </c>
      <c r="G34" s="230"/>
      <c r="H34" s="102">
        <f aca="true" t="shared" si="10" ref="H34:H43">IF(G34="",0,$G$18*(1.01-(LOG(G34)/LOG($G$19))))</f>
        <v>0</v>
      </c>
      <c r="I34" s="231"/>
      <c r="J34" s="102">
        <f t="shared" si="7"/>
        <v>0</v>
      </c>
      <c r="K34" s="231"/>
      <c r="L34" s="102">
        <f t="shared" si="8"/>
        <v>0</v>
      </c>
      <c r="M34" s="238"/>
      <c r="N34" s="102">
        <f t="shared" si="4"/>
        <v>0</v>
      </c>
      <c r="O34" s="131">
        <f t="shared" si="9"/>
        <v>0</v>
      </c>
      <c r="P34" s="205"/>
      <c r="Q34" s="205"/>
      <c r="R34" s="205"/>
    </row>
    <row r="35" spans="1:18" s="206" customFormat="1" ht="21" customHeight="1">
      <c r="A35" s="226">
        <v>16</v>
      </c>
      <c r="B35" s="242"/>
      <c r="C35" s="241"/>
      <c r="D35" s="229"/>
      <c r="E35" s="230"/>
      <c r="F35" s="102">
        <f t="shared" si="6"/>
        <v>0</v>
      </c>
      <c r="G35" s="230"/>
      <c r="H35" s="102">
        <f t="shared" si="10"/>
        <v>0</v>
      </c>
      <c r="I35" s="231"/>
      <c r="J35" s="102">
        <f t="shared" si="7"/>
        <v>0</v>
      </c>
      <c r="K35" s="231"/>
      <c r="L35" s="102">
        <f t="shared" si="8"/>
        <v>0</v>
      </c>
      <c r="M35" s="238"/>
      <c r="N35" s="102">
        <f t="shared" si="4"/>
        <v>0</v>
      </c>
      <c r="O35" s="131">
        <f t="shared" si="9"/>
        <v>0</v>
      </c>
      <c r="P35" s="205"/>
      <c r="Q35" s="205"/>
      <c r="R35" s="205"/>
    </row>
    <row r="36" spans="1:18" s="206" customFormat="1" ht="21" customHeight="1">
      <c r="A36" s="226">
        <v>17</v>
      </c>
      <c r="B36" s="242"/>
      <c r="C36" s="241"/>
      <c r="D36" s="229"/>
      <c r="E36" s="230"/>
      <c r="F36" s="102">
        <f t="shared" si="6"/>
        <v>0</v>
      </c>
      <c r="G36" s="230"/>
      <c r="H36" s="102">
        <f t="shared" si="10"/>
        <v>0</v>
      </c>
      <c r="I36" s="231"/>
      <c r="J36" s="102">
        <f t="shared" si="7"/>
        <v>0</v>
      </c>
      <c r="K36" s="231"/>
      <c r="L36" s="102">
        <f t="shared" si="8"/>
        <v>0</v>
      </c>
      <c r="M36" s="238"/>
      <c r="N36" s="102">
        <f t="shared" si="4"/>
        <v>0</v>
      </c>
      <c r="O36" s="131">
        <f t="shared" si="9"/>
        <v>0</v>
      </c>
      <c r="P36" s="205"/>
      <c r="Q36" s="205"/>
      <c r="R36" s="205"/>
    </row>
    <row r="37" spans="1:18" s="206" customFormat="1" ht="21" customHeight="1">
      <c r="A37" s="226">
        <v>18</v>
      </c>
      <c r="B37" s="242"/>
      <c r="C37" s="241"/>
      <c r="D37" s="229"/>
      <c r="E37" s="230"/>
      <c r="F37" s="102">
        <f t="shared" si="6"/>
        <v>0</v>
      </c>
      <c r="G37" s="230"/>
      <c r="H37" s="102">
        <f t="shared" si="10"/>
        <v>0</v>
      </c>
      <c r="I37" s="231"/>
      <c r="J37" s="102">
        <f t="shared" si="7"/>
        <v>0</v>
      </c>
      <c r="K37" s="231"/>
      <c r="L37" s="102">
        <f t="shared" si="8"/>
        <v>0</v>
      </c>
      <c r="M37" s="238"/>
      <c r="N37" s="102">
        <f t="shared" si="4"/>
        <v>0</v>
      </c>
      <c r="O37" s="131">
        <f t="shared" si="9"/>
        <v>0</v>
      </c>
      <c r="P37" s="205"/>
      <c r="Q37" s="205"/>
      <c r="R37" s="205"/>
    </row>
    <row r="38" spans="1:18" s="206" customFormat="1" ht="21" customHeight="1">
      <c r="A38" s="226">
        <v>19</v>
      </c>
      <c r="B38" s="105"/>
      <c r="C38" s="105"/>
      <c r="D38" s="229"/>
      <c r="E38" s="230"/>
      <c r="F38" s="102">
        <f t="shared" si="6"/>
        <v>0</v>
      </c>
      <c r="G38" s="230"/>
      <c r="H38" s="102">
        <f t="shared" si="10"/>
        <v>0</v>
      </c>
      <c r="I38" s="231"/>
      <c r="J38" s="102">
        <f t="shared" si="7"/>
        <v>0</v>
      </c>
      <c r="K38" s="231"/>
      <c r="L38" s="102">
        <f t="shared" si="8"/>
        <v>0</v>
      </c>
      <c r="M38" s="238"/>
      <c r="N38" s="102">
        <f t="shared" si="4"/>
        <v>0</v>
      </c>
      <c r="O38" s="131">
        <f t="shared" si="9"/>
        <v>0</v>
      </c>
      <c r="P38" s="205"/>
      <c r="Q38" s="205"/>
      <c r="R38" s="205"/>
    </row>
    <row r="39" spans="1:18" s="206" customFormat="1" ht="21" customHeight="1">
      <c r="A39" s="226">
        <v>20</v>
      </c>
      <c r="B39" s="105"/>
      <c r="C39" s="105"/>
      <c r="D39" s="229"/>
      <c r="E39" s="230"/>
      <c r="F39" s="102">
        <f t="shared" si="6"/>
        <v>0</v>
      </c>
      <c r="G39" s="230"/>
      <c r="H39" s="102">
        <f t="shared" si="10"/>
        <v>0</v>
      </c>
      <c r="I39" s="231"/>
      <c r="J39" s="102">
        <f t="shared" si="7"/>
        <v>0</v>
      </c>
      <c r="K39" s="231"/>
      <c r="L39" s="102">
        <f t="shared" si="8"/>
        <v>0</v>
      </c>
      <c r="M39" s="238"/>
      <c r="N39" s="102">
        <f t="shared" si="4"/>
        <v>0</v>
      </c>
      <c r="O39" s="131">
        <f t="shared" si="9"/>
        <v>0</v>
      </c>
      <c r="P39" s="205"/>
      <c r="Q39" s="205"/>
      <c r="R39" s="205"/>
    </row>
    <row r="40" spans="1:18" s="206" customFormat="1" ht="21" customHeight="1">
      <c r="A40" s="226">
        <v>21</v>
      </c>
      <c r="B40" s="105"/>
      <c r="C40" s="105"/>
      <c r="D40" s="229"/>
      <c r="E40" s="230"/>
      <c r="F40" s="102">
        <f t="shared" si="6"/>
        <v>0</v>
      </c>
      <c r="G40" s="230"/>
      <c r="H40" s="102">
        <f t="shared" si="10"/>
        <v>0</v>
      </c>
      <c r="I40" s="231"/>
      <c r="J40" s="102">
        <f t="shared" si="7"/>
        <v>0</v>
      </c>
      <c r="K40" s="231"/>
      <c r="L40" s="102">
        <f t="shared" si="8"/>
        <v>0</v>
      </c>
      <c r="M40" s="238"/>
      <c r="N40" s="102">
        <f t="shared" si="4"/>
        <v>0</v>
      </c>
      <c r="O40" s="131">
        <f t="shared" si="9"/>
        <v>0</v>
      </c>
      <c r="P40" s="205"/>
      <c r="Q40" s="205"/>
      <c r="R40" s="205"/>
    </row>
    <row r="41" spans="1:18" s="206" customFormat="1" ht="21" customHeight="1">
      <c r="A41" s="226">
        <v>22</v>
      </c>
      <c r="B41" s="105"/>
      <c r="C41" s="105"/>
      <c r="D41" s="229"/>
      <c r="E41" s="230"/>
      <c r="F41" s="102">
        <f t="shared" si="6"/>
        <v>0</v>
      </c>
      <c r="G41" s="230"/>
      <c r="H41" s="102">
        <f t="shared" si="10"/>
        <v>0</v>
      </c>
      <c r="I41" s="231"/>
      <c r="J41" s="102">
        <f t="shared" si="7"/>
        <v>0</v>
      </c>
      <c r="K41" s="231"/>
      <c r="L41" s="102">
        <f t="shared" si="8"/>
        <v>0</v>
      </c>
      <c r="M41" s="238"/>
      <c r="N41" s="102">
        <f t="shared" si="4"/>
        <v>0</v>
      </c>
      <c r="O41" s="131">
        <f t="shared" si="9"/>
        <v>0</v>
      </c>
      <c r="P41" s="205"/>
      <c r="Q41" s="205"/>
      <c r="R41" s="205"/>
    </row>
    <row r="42" spans="1:18" s="206" customFormat="1" ht="21" customHeight="1">
      <c r="A42" s="226">
        <v>23</v>
      </c>
      <c r="B42" s="105"/>
      <c r="C42" s="105"/>
      <c r="D42" s="243"/>
      <c r="E42" s="230"/>
      <c r="F42" s="102">
        <f t="shared" si="6"/>
        <v>0</v>
      </c>
      <c r="G42" s="230"/>
      <c r="H42" s="102">
        <f t="shared" si="10"/>
        <v>0</v>
      </c>
      <c r="I42" s="231"/>
      <c r="J42" s="102">
        <f t="shared" si="7"/>
        <v>0</v>
      </c>
      <c r="K42" s="231"/>
      <c r="L42" s="102">
        <f t="shared" si="8"/>
        <v>0</v>
      </c>
      <c r="M42" s="238"/>
      <c r="N42" s="102">
        <f t="shared" si="4"/>
        <v>0</v>
      </c>
      <c r="O42" s="131">
        <f t="shared" si="9"/>
        <v>0</v>
      </c>
      <c r="P42" s="205"/>
      <c r="Q42" s="205"/>
      <c r="R42" s="205"/>
    </row>
    <row r="43" spans="1:18" s="206" customFormat="1" ht="21" customHeight="1">
      <c r="A43" s="226">
        <v>24</v>
      </c>
      <c r="B43" s="105"/>
      <c r="C43" s="105"/>
      <c r="D43" s="229"/>
      <c r="E43" s="230"/>
      <c r="F43" s="102">
        <f t="shared" si="6"/>
        <v>0</v>
      </c>
      <c r="G43" s="230"/>
      <c r="H43" s="102">
        <f t="shared" si="10"/>
        <v>0</v>
      </c>
      <c r="I43" s="231"/>
      <c r="J43" s="102">
        <f t="shared" si="7"/>
        <v>0</v>
      </c>
      <c r="K43" s="231"/>
      <c r="L43" s="102">
        <f t="shared" si="8"/>
        <v>0</v>
      </c>
      <c r="M43" s="238"/>
      <c r="N43" s="102">
        <f t="shared" si="4"/>
        <v>0</v>
      </c>
      <c r="O43" s="131">
        <f t="shared" si="9"/>
        <v>0</v>
      </c>
      <c r="P43" s="205"/>
      <c r="Q43" s="205"/>
      <c r="R43" s="205"/>
    </row>
    <row r="44" spans="1:18" s="206" customFormat="1" ht="21" customHeight="1" thickBot="1">
      <c r="A44" s="184">
        <v>25</v>
      </c>
      <c r="B44" s="207"/>
      <c r="C44" s="207"/>
      <c r="D44" s="203"/>
      <c r="E44" s="204"/>
      <c r="F44" s="110"/>
      <c r="G44" s="204"/>
      <c r="H44" s="110"/>
      <c r="I44" s="218"/>
      <c r="J44" s="110"/>
      <c r="K44" s="151"/>
      <c r="L44" s="110"/>
      <c r="M44" s="208"/>
      <c r="N44" s="110"/>
      <c r="O44" s="166">
        <f t="shared" si="9"/>
        <v>0</v>
      </c>
      <c r="P44" s="205"/>
      <c r="Q44" s="205"/>
      <c r="R44" s="205"/>
    </row>
    <row r="45" spans="1:4" ht="15" customHeight="1" thickTop="1">
      <c r="A45" s="11"/>
      <c r="B45" s="12"/>
      <c r="C45" s="12"/>
      <c r="D45" s="50"/>
    </row>
    <row r="46" spans="1:4" ht="14.25">
      <c r="A46" s="11"/>
      <c r="B46" s="12"/>
      <c r="C46" s="12"/>
      <c r="D46" s="50"/>
    </row>
    <row r="47" spans="1:4" ht="14.25">
      <c r="A47" s="11"/>
      <c r="B47" s="12"/>
      <c r="C47" s="12"/>
      <c r="D47" s="50"/>
    </row>
    <row r="48" spans="1:4" ht="14.25">
      <c r="A48" s="11"/>
      <c r="B48" s="12"/>
      <c r="C48" s="12"/>
      <c r="D48" s="50"/>
    </row>
    <row r="49" spans="1:4" ht="14.25">
      <c r="A49" s="11"/>
      <c r="B49" s="12"/>
      <c r="C49" s="12"/>
      <c r="D49" s="50"/>
    </row>
    <row r="50" spans="1:4" ht="14.25">
      <c r="A50" s="11"/>
      <c r="B50" s="12"/>
      <c r="C50" s="12"/>
      <c r="D50" s="50"/>
    </row>
    <row r="51" spans="1:4" ht="14.25">
      <c r="A51" s="11"/>
      <c r="B51" s="12"/>
      <c r="C51" s="12"/>
      <c r="D51" s="50"/>
    </row>
    <row r="52" spans="1:4" ht="14.25">
      <c r="A52" s="11"/>
      <c r="B52" s="12"/>
      <c r="C52" s="12"/>
      <c r="D52" s="50"/>
    </row>
    <row r="53" spans="1:4" ht="14.25">
      <c r="A53" s="11"/>
      <c r="B53" s="12"/>
      <c r="C53" s="12"/>
      <c r="D53" s="50"/>
    </row>
    <row r="54" spans="1:4" ht="14.25">
      <c r="A54" s="11"/>
      <c r="B54" s="12"/>
      <c r="C54" s="12"/>
      <c r="D54" s="50"/>
    </row>
    <row r="55" spans="1:4" ht="14.25">
      <c r="A55" s="11"/>
      <c r="B55" s="12"/>
      <c r="C55" s="12"/>
      <c r="D55" s="50"/>
    </row>
    <row r="56" spans="1:4" ht="14.25">
      <c r="A56" s="11"/>
      <c r="B56" s="12"/>
      <c r="C56" s="12"/>
      <c r="D56" s="50"/>
    </row>
    <row r="57" spans="1:4" ht="14.25">
      <c r="A57" s="11"/>
      <c r="B57" s="12"/>
      <c r="C57" s="12"/>
      <c r="D57" s="50"/>
    </row>
    <row r="58" spans="1:4" ht="14.25">
      <c r="A58" s="11"/>
      <c r="B58" s="12"/>
      <c r="C58" s="12"/>
      <c r="D58" s="50"/>
    </row>
    <row r="59" spans="1:4" ht="14.25">
      <c r="A59" s="11"/>
      <c r="B59" s="12"/>
      <c r="C59" s="12"/>
      <c r="D59" s="50"/>
    </row>
    <row r="60" spans="1:4" ht="14.25">
      <c r="A60" s="11"/>
      <c r="B60" s="12"/>
      <c r="C60" s="12"/>
      <c r="D60" s="50"/>
    </row>
    <row r="61" spans="1:4" ht="14.25">
      <c r="A61" s="11"/>
      <c r="B61" s="12"/>
      <c r="C61" s="12"/>
      <c r="D61" s="50"/>
    </row>
    <row r="62" spans="1:4" ht="14.25">
      <c r="A62" s="11"/>
      <c r="B62" s="12"/>
      <c r="C62" s="12"/>
      <c r="D62" s="50"/>
    </row>
    <row r="63" spans="1:4" ht="14.25">
      <c r="A63" s="11"/>
      <c r="B63" s="12"/>
      <c r="C63" s="12"/>
      <c r="D63" s="50"/>
    </row>
    <row r="64" spans="1:4" ht="14.25">
      <c r="A64" s="11"/>
      <c r="B64" s="12"/>
      <c r="C64" s="12"/>
      <c r="D64" s="50"/>
    </row>
    <row r="65" spans="1:4" ht="14.25">
      <c r="A65" s="11"/>
      <c r="B65" s="12"/>
      <c r="C65" s="12"/>
      <c r="D65" s="50"/>
    </row>
    <row r="66" spans="1:4" ht="14.25">
      <c r="A66" s="11"/>
      <c r="B66" s="12"/>
      <c r="C66" s="12"/>
      <c r="D66" s="50"/>
    </row>
    <row r="67" spans="1:4" ht="14.25">
      <c r="A67" s="11"/>
      <c r="B67" s="12"/>
      <c r="C67" s="12"/>
      <c r="D67" s="50"/>
    </row>
    <row r="68" spans="1:4" ht="14.25">
      <c r="A68" s="11"/>
      <c r="B68" s="12"/>
      <c r="C68" s="12"/>
      <c r="D68" s="50"/>
    </row>
    <row r="69" spans="1:4" ht="14.25">
      <c r="A69" s="11"/>
      <c r="B69" s="12"/>
      <c r="C69" s="12"/>
      <c r="D69" s="50"/>
    </row>
    <row r="70" spans="1:4" ht="14.25">
      <c r="A70" s="11"/>
      <c r="B70" s="12"/>
      <c r="C70" s="12"/>
      <c r="D70" s="50"/>
    </row>
    <row r="71" spans="1:4" ht="14.25">
      <c r="A71" s="11"/>
      <c r="B71" s="12"/>
      <c r="C71" s="12"/>
      <c r="D71" s="50"/>
    </row>
    <row r="72" spans="1:4" ht="14.25">
      <c r="A72" s="11"/>
      <c r="B72" s="12"/>
      <c r="C72" s="12"/>
      <c r="D72" s="50"/>
    </row>
    <row r="73" spans="1:4" ht="14.25">
      <c r="A73" s="11"/>
      <c r="B73" s="12"/>
      <c r="C73" s="12"/>
      <c r="D73" s="50"/>
    </row>
    <row r="74" spans="1:4" ht="14.25">
      <c r="A74" s="11"/>
      <c r="B74" s="12"/>
      <c r="C74" s="12"/>
      <c r="D74" s="50"/>
    </row>
    <row r="75" spans="1:4" ht="14.25">
      <c r="A75" s="11"/>
      <c r="B75" s="12"/>
      <c r="C75" s="12"/>
      <c r="D75" s="50"/>
    </row>
    <row r="76" spans="1:4" ht="14.25">
      <c r="A76" s="11"/>
      <c r="B76" s="12"/>
      <c r="C76" s="12"/>
      <c r="D76" s="50"/>
    </row>
    <row r="77" spans="1:4" ht="14.25">
      <c r="A77" s="11"/>
      <c r="B77" s="12"/>
      <c r="C77" s="12"/>
      <c r="D77" s="50"/>
    </row>
    <row r="78" spans="1:4" ht="14.25">
      <c r="A78" s="11"/>
      <c r="B78" s="12"/>
      <c r="C78" s="12"/>
      <c r="D78" s="50"/>
    </row>
    <row r="79" spans="1:4" ht="14.25">
      <c r="A79" s="11"/>
      <c r="B79" s="12"/>
      <c r="C79" s="12"/>
      <c r="D79" s="50"/>
    </row>
    <row r="80" spans="1:4" ht="14.25">
      <c r="A80" s="11"/>
      <c r="B80" s="12"/>
      <c r="C80" s="12"/>
      <c r="D80" s="50"/>
    </row>
    <row r="81" spans="1:4" ht="14.25">
      <c r="A81" s="11"/>
      <c r="B81" s="12"/>
      <c r="C81" s="12"/>
      <c r="D81" s="50"/>
    </row>
    <row r="82" spans="1:4" ht="14.25">
      <c r="A82" s="11"/>
      <c r="B82" s="12"/>
      <c r="C82" s="12"/>
      <c r="D82" s="50"/>
    </row>
    <row r="83" spans="1:4" ht="14.25">
      <c r="A83" s="11"/>
      <c r="B83" s="12"/>
      <c r="C83" s="12"/>
      <c r="D83" s="50"/>
    </row>
    <row r="84" spans="1:4" ht="14.25">
      <c r="A84" s="11"/>
      <c r="B84" s="12"/>
      <c r="C84" s="12"/>
      <c r="D84" s="50"/>
    </row>
    <row r="85" spans="1:4" ht="14.25">
      <c r="A85" s="11"/>
      <c r="B85" s="12"/>
      <c r="C85" s="12"/>
      <c r="D85" s="50"/>
    </row>
    <row r="86" spans="1:4" ht="14.25">
      <c r="A86" s="11"/>
      <c r="B86" s="12"/>
      <c r="C86" s="12"/>
      <c r="D86" s="50"/>
    </row>
    <row r="87" spans="1:4" ht="14.25">
      <c r="A87" s="11"/>
      <c r="B87" s="12"/>
      <c r="C87" s="12"/>
      <c r="D87" s="50"/>
    </row>
    <row r="88" spans="1:4" ht="14.25">
      <c r="A88" s="11"/>
      <c r="B88" s="12"/>
      <c r="C88" s="12"/>
      <c r="D88" s="50"/>
    </row>
    <row r="89" spans="1:4" ht="14.25">
      <c r="A89" s="11"/>
      <c r="B89" s="12"/>
      <c r="C89" s="12"/>
      <c r="D89" s="50"/>
    </row>
    <row r="90" spans="1:4" ht="14.25">
      <c r="A90" s="11"/>
      <c r="B90" s="12"/>
      <c r="C90" s="12"/>
      <c r="D90" s="50"/>
    </row>
    <row r="91" spans="1:4" ht="14.25">
      <c r="A91" s="11"/>
      <c r="B91" s="12"/>
      <c r="C91" s="12"/>
      <c r="D91" s="50"/>
    </row>
    <row r="92" spans="1:4" ht="14.25">
      <c r="A92" s="11"/>
      <c r="B92" s="12"/>
      <c r="C92" s="12"/>
      <c r="D92" s="50"/>
    </row>
    <row r="93" spans="1:4" ht="14.25">
      <c r="A93" s="11"/>
      <c r="B93" s="12"/>
      <c r="C93" s="12"/>
      <c r="D93" s="50"/>
    </row>
    <row r="94" spans="1:4" ht="14.25">
      <c r="A94" s="11"/>
      <c r="B94" s="12"/>
      <c r="C94" s="12"/>
      <c r="D94" s="50"/>
    </row>
    <row r="95" spans="1:4" ht="14.25">
      <c r="A95" s="11"/>
      <c r="B95" s="12"/>
      <c r="C95" s="12"/>
      <c r="D95" s="50"/>
    </row>
    <row r="96" spans="1:4" ht="14.25">
      <c r="A96" s="11"/>
      <c r="B96" s="12"/>
      <c r="C96" s="12"/>
      <c r="D96" s="50"/>
    </row>
    <row r="97" spans="1:4" ht="14.25">
      <c r="A97" s="11"/>
      <c r="B97" s="12"/>
      <c r="C97" s="12"/>
      <c r="D97" s="50"/>
    </row>
    <row r="98" spans="1:4" ht="14.25">
      <c r="A98" s="11"/>
      <c r="B98" s="12"/>
      <c r="C98" s="12"/>
      <c r="D98" s="50"/>
    </row>
    <row r="99" spans="1:4" ht="14.25">
      <c r="A99" s="11"/>
      <c r="B99" s="12"/>
      <c r="C99" s="12"/>
      <c r="D99" s="50"/>
    </row>
    <row r="100" spans="1:4" ht="14.25">
      <c r="A100" s="11"/>
      <c r="B100" s="12"/>
      <c r="C100" s="12"/>
      <c r="D100" s="50"/>
    </row>
    <row r="101" spans="1:4" ht="14.25">
      <c r="A101" s="11"/>
      <c r="B101" s="12"/>
      <c r="C101" s="12"/>
      <c r="D101" s="50"/>
    </row>
    <row r="102" spans="1:4" ht="14.25">
      <c r="A102" s="11"/>
      <c r="B102" s="12"/>
      <c r="C102" s="12"/>
      <c r="D102" s="50"/>
    </row>
    <row r="103" spans="1:4" ht="14.25">
      <c r="A103" s="11"/>
      <c r="B103" s="12"/>
      <c r="C103" s="12"/>
      <c r="D103" s="50"/>
    </row>
    <row r="104" spans="1:4" ht="14.25">
      <c r="A104" s="11"/>
      <c r="B104" s="12"/>
      <c r="C104" s="12"/>
      <c r="D104" s="50"/>
    </row>
    <row r="105" spans="1:4" ht="14.25">
      <c r="A105" s="11"/>
      <c r="B105" s="12"/>
      <c r="C105" s="12"/>
      <c r="D105" s="50"/>
    </row>
    <row r="106" spans="1:4" ht="14.25">
      <c r="A106" s="11"/>
      <c r="B106" s="12"/>
      <c r="C106" s="12"/>
      <c r="D106" s="50"/>
    </row>
    <row r="107" spans="1:4" ht="14.25">
      <c r="A107" s="11"/>
      <c r="B107" s="12"/>
      <c r="C107" s="12"/>
      <c r="D107" s="50"/>
    </row>
    <row r="108" spans="1:4" ht="14.25">
      <c r="A108" s="11"/>
      <c r="B108" s="12"/>
      <c r="C108" s="12"/>
      <c r="D108" s="50"/>
    </row>
    <row r="109" spans="1:4" ht="14.25">
      <c r="A109" s="11"/>
      <c r="B109" s="12"/>
      <c r="C109" s="12"/>
      <c r="D109" s="50"/>
    </row>
    <row r="110" spans="1:4" ht="14.25">
      <c r="A110" s="11"/>
      <c r="B110" s="12"/>
      <c r="C110" s="12"/>
      <c r="D110" s="50"/>
    </row>
    <row r="111" spans="1:4" ht="14.25">
      <c r="A111" s="11"/>
      <c r="B111" s="12"/>
      <c r="C111" s="12"/>
      <c r="D111" s="50"/>
    </row>
    <row r="112" spans="1:4" ht="14.25">
      <c r="A112" s="11"/>
      <c r="B112" s="12"/>
      <c r="C112" s="12"/>
      <c r="D112" s="50"/>
    </row>
    <row r="113" spans="1:4" ht="14.25">
      <c r="A113" s="11"/>
      <c r="B113" s="12"/>
      <c r="C113" s="12"/>
      <c r="D113" s="50"/>
    </row>
    <row r="114" spans="1:4" ht="14.25">
      <c r="A114" s="11"/>
      <c r="B114" s="12"/>
      <c r="C114" s="12"/>
      <c r="D114" s="50"/>
    </row>
    <row r="115" spans="1:4" ht="14.25">
      <c r="A115" s="11"/>
      <c r="B115" s="12"/>
      <c r="C115" s="12"/>
      <c r="D115" s="50"/>
    </row>
    <row r="116" spans="1:4" ht="14.25">
      <c r="A116" s="11"/>
      <c r="B116" s="12"/>
      <c r="C116" s="12"/>
      <c r="D116" s="50"/>
    </row>
    <row r="117" spans="1:4" ht="14.25">
      <c r="A117" s="11"/>
      <c r="B117" s="12"/>
      <c r="C117" s="12"/>
      <c r="D117" s="50"/>
    </row>
    <row r="118" spans="1:4" ht="14.25">
      <c r="A118" s="11"/>
      <c r="B118" s="12"/>
      <c r="C118" s="12"/>
      <c r="D118" s="50"/>
    </row>
    <row r="119" spans="1:4" ht="14.25">
      <c r="A119" s="11"/>
      <c r="B119" s="12"/>
      <c r="C119" s="12"/>
      <c r="D119" s="50"/>
    </row>
    <row r="120" spans="1:4" ht="14.25">
      <c r="A120" s="11"/>
      <c r="B120" s="12"/>
      <c r="C120" s="12"/>
      <c r="D120" s="50"/>
    </row>
    <row r="121" spans="1:4" ht="14.25">
      <c r="A121" s="11"/>
      <c r="B121" s="12"/>
      <c r="C121" s="12"/>
      <c r="D121" s="50"/>
    </row>
    <row r="122" spans="1:4" ht="14.25">
      <c r="A122" s="11"/>
      <c r="B122" s="12"/>
      <c r="C122" s="12"/>
      <c r="D122" s="50"/>
    </row>
    <row r="123" spans="1:4" ht="14.25">
      <c r="A123" s="11"/>
      <c r="B123" s="12"/>
      <c r="C123" s="12"/>
      <c r="D123" s="50"/>
    </row>
    <row r="124" spans="1:4" ht="14.25">
      <c r="A124" s="11"/>
      <c r="B124" s="12"/>
      <c r="C124" s="12"/>
      <c r="D124" s="50"/>
    </row>
    <row r="125" spans="1:4" ht="14.25">
      <c r="A125" s="11"/>
      <c r="B125" s="12"/>
      <c r="C125" s="12"/>
      <c r="D125" s="50"/>
    </row>
    <row r="126" spans="1:4" ht="14.25">
      <c r="A126" s="11"/>
      <c r="B126" s="12"/>
      <c r="C126" s="12"/>
      <c r="D126" s="50"/>
    </row>
    <row r="127" spans="1:4" ht="14.25">
      <c r="A127" s="11"/>
      <c r="B127" s="12"/>
      <c r="C127" s="12"/>
      <c r="D127" s="50"/>
    </row>
    <row r="128" spans="1:4" ht="14.25">
      <c r="A128" s="11"/>
      <c r="B128" s="12"/>
      <c r="C128" s="12"/>
      <c r="D128" s="50"/>
    </row>
    <row r="129" spans="1:4" ht="14.25">
      <c r="A129" s="11"/>
      <c r="B129" s="12"/>
      <c r="C129" s="12"/>
      <c r="D129" s="50"/>
    </row>
    <row r="130" spans="1:4" ht="14.25">
      <c r="A130" s="11"/>
      <c r="B130" s="12"/>
      <c r="C130" s="12"/>
      <c r="D130" s="50"/>
    </row>
    <row r="131" spans="1:4" ht="14.25">
      <c r="A131" s="11"/>
      <c r="B131" s="12"/>
      <c r="C131" s="12"/>
      <c r="D131" s="50"/>
    </row>
    <row r="132" spans="1:4" ht="14.25">
      <c r="A132" s="11"/>
      <c r="B132" s="12"/>
      <c r="C132" s="12"/>
      <c r="D132" s="50"/>
    </row>
    <row r="133" spans="1:4" ht="14.25">
      <c r="A133" s="11"/>
      <c r="B133" s="12"/>
      <c r="C133" s="12"/>
      <c r="D133" s="50"/>
    </row>
    <row r="134" spans="1:4" ht="14.25">
      <c r="A134" s="11"/>
      <c r="B134" s="12"/>
      <c r="C134" s="12"/>
      <c r="D134" s="50"/>
    </row>
    <row r="135" spans="1:4" ht="14.25">
      <c r="A135" s="11"/>
      <c r="B135" s="12"/>
      <c r="C135" s="12"/>
      <c r="D135" s="50"/>
    </row>
    <row r="136" spans="1:4" ht="14.25">
      <c r="A136" s="11"/>
      <c r="B136" s="12"/>
      <c r="C136" s="12"/>
      <c r="D136" s="50"/>
    </row>
    <row r="137" spans="1:4" ht="14.25">
      <c r="A137" s="11"/>
      <c r="B137" s="12"/>
      <c r="C137" s="12"/>
      <c r="D137" s="50"/>
    </row>
    <row r="138" spans="1:4" ht="14.25">
      <c r="A138" s="11"/>
      <c r="B138" s="12"/>
      <c r="C138" s="12"/>
      <c r="D138" s="50"/>
    </row>
    <row r="139" spans="1:4" ht="14.25">
      <c r="A139" s="11"/>
      <c r="B139" s="12"/>
      <c r="C139" s="12"/>
      <c r="D139" s="50"/>
    </row>
    <row r="140" spans="1:4" ht="14.25">
      <c r="A140" s="11"/>
      <c r="B140" s="12"/>
      <c r="C140" s="12"/>
      <c r="D140" s="50"/>
    </row>
    <row r="141" spans="1:4" ht="14.25">
      <c r="A141" s="11"/>
      <c r="B141" s="12"/>
      <c r="C141" s="12"/>
      <c r="D141" s="50"/>
    </row>
    <row r="142" spans="1:4" ht="14.25">
      <c r="A142" s="11"/>
      <c r="B142" s="12"/>
      <c r="C142" s="12"/>
      <c r="D142" s="50"/>
    </row>
    <row r="143" spans="1:4" ht="14.25">
      <c r="A143" s="11"/>
      <c r="B143" s="12"/>
      <c r="C143" s="12"/>
      <c r="D143" s="50"/>
    </row>
    <row r="144" spans="1:4" ht="14.25">
      <c r="A144" s="11"/>
      <c r="B144" s="12"/>
      <c r="C144" s="12"/>
      <c r="D144" s="50"/>
    </row>
    <row r="145" spans="1:4" ht="14.25">
      <c r="A145" s="11"/>
      <c r="B145" s="12"/>
      <c r="C145" s="12"/>
      <c r="D145" s="50"/>
    </row>
    <row r="146" spans="1:4" ht="14.25">
      <c r="A146" s="11"/>
      <c r="B146" s="12"/>
      <c r="C146" s="12"/>
      <c r="D146" s="50"/>
    </row>
    <row r="147" spans="1:4" ht="14.25">
      <c r="A147" s="11"/>
      <c r="B147" s="12"/>
      <c r="C147" s="12"/>
      <c r="D147" s="50"/>
    </row>
    <row r="148" spans="1:4" ht="14.25">
      <c r="A148" s="11"/>
      <c r="B148" s="12"/>
      <c r="C148" s="12"/>
      <c r="D148" s="50"/>
    </row>
    <row r="149" spans="1:4" ht="14.25">
      <c r="A149" s="11"/>
      <c r="B149" s="12"/>
      <c r="C149" s="12"/>
      <c r="D149" s="50"/>
    </row>
    <row r="150" spans="1:4" ht="14.25">
      <c r="A150" s="11"/>
      <c r="B150" s="12"/>
      <c r="C150" s="12"/>
      <c r="D150" s="50"/>
    </row>
    <row r="151" spans="1:4" ht="14.25">
      <c r="A151" s="11"/>
      <c r="B151" s="12"/>
      <c r="C151" s="12"/>
      <c r="D151" s="50"/>
    </row>
    <row r="152" spans="1:4" ht="14.25">
      <c r="A152" s="11"/>
      <c r="B152" s="12"/>
      <c r="C152" s="12"/>
      <c r="D152" s="50"/>
    </row>
    <row r="153" spans="1:4" ht="14.25">
      <c r="A153" s="11"/>
      <c r="B153" s="12"/>
      <c r="C153" s="12"/>
      <c r="D153" s="50"/>
    </row>
    <row r="154" spans="1:4" ht="14.25">
      <c r="A154" s="11"/>
      <c r="B154" s="12"/>
      <c r="C154" s="12"/>
      <c r="D154" s="50"/>
    </row>
    <row r="155" spans="1:4" ht="14.25">
      <c r="A155" s="11"/>
      <c r="B155" s="12"/>
      <c r="C155" s="12"/>
      <c r="D155" s="50"/>
    </row>
    <row r="156" spans="1:4" ht="14.25">
      <c r="A156" s="11"/>
      <c r="B156" s="12"/>
      <c r="C156" s="12"/>
      <c r="D156" s="50"/>
    </row>
    <row r="157" spans="1:4" ht="14.25">
      <c r="A157" s="11"/>
      <c r="B157" s="12"/>
      <c r="C157" s="12"/>
      <c r="D157" s="50"/>
    </row>
    <row r="158" spans="1:4" ht="14.25">
      <c r="A158" s="11"/>
      <c r="B158" s="12"/>
      <c r="C158" s="12"/>
      <c r="D158" s="50"/>
    </row>
    <row r="159" spans="1:4" ht="14.25">
      <c r="A159" s="11"/>
      <c r="B159" s="12"/>
      <c r="C159" s="12"/>
      <c r="D159" s="50"/>
    </row>
    <row r="160" spans="1:4" ht="14.25">
      <c r="A160" s="11"/>
      <c r="B160" s="12"/>
      <c r="C160" s="12"/>
      <c r="D160" s="50"/>
    </row>
    <row r="161" spans="1:4" ht="14.25">
      <c r="A161" s="11"/>
      <c r="B161" s="12"/>
      <c r="C161" s="12"/>
      <c r="D161" s="50"/>
    </row>
    <row r="162" spans="1:4" ht="14.25">
      <c r="A162" s="11"/>
      <c r="B162" s="12"/>
      <c r="C162" s="12"/>
      <c r="D162" s="50"/>
    </row>
    <row r="163" spans="1:4" ht="14.25">
      <c r="A163" s="11"/>
      <c r="B163" s="12"/>
      <c r="C163" s="12"/>
      <c r="D163" s="50"/>
    </row>
    <row r="164" spans="1:4" ht="14.25">
      <c r="A164" s="11"/>
      <c r="B164" s="12"/>
      <c r="C164" s="12"/>
      <c r="D164" s="50"/>
    </row>
    <row r="165" spans="1:4" ht="14.25">
      <c r="A165" s="11"/>
      <c r="B165" s="12"/>
      <c r="C165" s="12"/>
      <c r="D165" s="50"/>
    </row>
    <row r="166" spans="1:4" ht="14.25">
      <c r="A166" s="11"/>
      <c r="B166" s="12"/>
      <c r="C166" s="12"/>
      <c r="D166" s="50"/>
    </row>
    <row r="167" spans="1:4" ht="14.25">
      <c r="A167" s="11"/>
      <c r="B167" s="12"/>
      <c r="C167" s="12"/>
      <c r="D167" s="50"/>
    </row>
    <row r="168" spans="1:4" ht="14.25">
      <c r="A168" s="11"/>
      <c r="B168" s="12"/>
      <c r="C168" s="12"/>
      <c r="D168" s="50"/>
    </row>
    <row r="169" spans="1:4" ht="14.25">
      <c r="A169" s="11"/>
      <c r="B169" s="12"/>
      <c r="C169" s="12"/>
      <c r="D169" s="50"/>
    </row>
    <row r="170" spans="1:4" ht="14.25">
      <c r="A170" s="11"/>
      <c r="B170" s="12"/>
      <c r="C170" s="12"/>
      <c r="D170" s="50"/>
    </row>
    <row r="171" spans="1:4" ht="14.25">
      <c r="A171" s="11"/>
      <c r="B171" s="12"/>
      <c r="C171" s="12"/>
      <c r="D171" s="50"/>
    </row>
    <row r="172" spans="1:4" ht="14.25">
      <c r="A172" s="11"/>
      <c r="B172" s="12"/>
      <c r="C172" s="12"/>
      <c r="D172" s="50"/>
    </row>
    <row r="173" spans="1:4" ht="14.25">
      <c r="A173" s="11"/>
      <c r="B173" s="12"/>
      <c r="C173" s="12"/>
      <c r="D173" s="50"/>
    </row>
    <row r="174" spans="1:4" ht="14.25">
      <c r="A174" s="11"/>
      <c r="B174" s="12"/>
      <c r="C174" s="12"/>
      <c r="D174" s="50"/>
    </row>
    <row r="175" spans="1:4" ht="14.25">
      <c r="A175" s="11"/>
      <c r="B175" s="12"/>
      <c r="C175" s="12"/>
      <c r="D175" s="50"/>
    </row>
    <row r="176" spans="1:4" ht="14.25">
      <c r="A176" s="11"/>
      <c r="B176" s="12"/>
      <c r="C176" s="12"/>
      <c r="D176" s="50"/>
    </row>
    <row r="177" spans="1:4" ht="14.25">
      <c r="A177" s="11"/>
      <c r="B177" s="12"/>
      <c r="C177" s="12"/>
      <c r="D177" s="50"/>
    </row>
    <row r="178" spans="1:4" ht="14.25">
      <c r="A178" s="11"/>
      <c r="B178" s="12"/>
      <c r="C178" s="12"/>
      <c r="D178" s="50"/>
    </row>
    <row r="179" spans="1:4" ht="14.25">
      <c r="A179" s="11"/>
      <c r="B179" s="12"/>
      <c r="C179" s="12"/>
      <c r="D179" s="50"/>
    </row>
    <row r="180" spans="1:4" ht="14.25">
      <c r="A180" s="11"/>
      <c r="B180" s="12"/>
      <c r="C180" s="12"/>
      <c r="D180" s="50"/>
    </row>
    <row r="181" spans="1:4" ht="14.25">
      <c r="A181" s="11"/>
      <c r="B181" s="12"/>
      <c r="C181" s="12"/>
      <c r="D181" s="50"/>
    </row>
    <row r="182" spans="1:4" ht="14.25">
      <c r="A182" s="11"/>
      <c r="B182" s="12"/>
      <c r="C182" s="12"/>
      <c r="D182" s="50"/>
    </row>
    <row r="183" spans="1:4" ht="14.25">
      <c r="A183" s="11"/>
      <c r="B183" s="12"/>
      <c r="C183" s="12"/>
      <c r="D183" s="50"/>
    </row>
    <row r="184" spans="1:4" ht="14.25">
      <c r="A184" s="11"/>
      <c r="B184" s="12"/>
      <c r="C184" s="12"/>
      <c r="D184" s="50"/>
    </row>
    <row r="185" spans="1:4" ht="14.25">
      <c r="A185" s="11"/>
      <c r="B185" s="12"/>
      <c r="C185" s="12"/>
      <c r="D185" s="50"/>
    </row>
    <row r="186" spans="1:4" ht="14.25">
      <c r="A186" s="11"/>
      <c r="B186" s="12"/>
      <c r="C186" s="12"/>
      <c r="D186" s="50"/>
    </row>
    <row r="187" spans="1:4" ht="14.25">
      <c r="A187" s="11"/>
      <c r="B187" s="12"/>
      <c r="C187" s="12"/>
      <c r="D187" s="50"/>
    </row>
    <row r="188" spans="1:4" ht="14.25">
      <c r="A188" s="11"/>
      <c r="B188" s="12"/>
      <c r="C188" s="12"/>
      <c r="D188" s="50"/>
    </row>
    <row r="189" spans="1:4" ht="14.25">
      <c r="A189" s="11"/>
      <c r="B189" s="12"/>
      <c r="C189" s="12"/>
      <c r="D189" s="50"/>
    </row>
    <row r="190" spans="1:4" ht="14.25">
      <c r="A190" s="11"/>
      <c r="B190" s="12"/>
      <c r="C190" s="12"/>
      <c r="D190" s="50"/>
    </row>
    <row r="191" spans="1:4" ht="14.25">
      <c r="A191" s="11"/>
      <c r="B191" s="12"/>
      <c r="C191" s="12"/>
      <c r="D191" s="50"/>
    </row>
    <row r="192" spans="1:4" ht="14.25">
      <c r="A192" s="11"/>
      <c r="B192" s="12"/>
      <c r="C192" s="12"/>
      <c r="D192" s="50"/>
    </row>
    <row r="193" spans="1:4" ht="14.25">
      <c r="A193" s="11"/>
      <c r="B193" s="12"/>
      <c r="C193" s="12"/>
      <c r="D193" s="50"/>
    </row>
    <row r="194" spans="1:4" ht="14.25">
      <c r="A194" s="11"/>
      <c r="B194" s="12"/>
      <c r="C194" s="12"/>
      <c r="D194" s="50"/>
    </row>
    <row r="195" spans="1:4" ht="14.25">
      <c r="A195" s="11"/>
      <c r="B195" s="12"/>
      <c r="C195" s="12"/>
      <c r="D195" s="50"/>
    </row>
    <row r="196" spans="1:4" ht="14.25">
      <c r="A196" s="11"/>
      <c r="B196" s="12"/>
      <c r="C196" s="12"/>
      <c r="D196" s="50"/>
    </row>
    <row r="197" spans="1:4" ht="14.25">
      <c r="A197" s="11"/>
      <c r="B197" s="12"/>
      <c r="C197" s="12"/>
      <c r="D197" s="50"/>
    </row>
    <row r="198" spans="1:4" ht="14.25">
      <c r="A198" s="11"/>
      <c r="B198" s="12"/>
      <c r="C198" s="12"/>
      <c r="D198" s="50"/>
    </row>
    <row r="199" spans="1:4" ht="14.25">
      <c r="A199" s="11"/>
      <c r="B199" s="12"/>
      <c r="C199" s="12"/>
      <c r="D199" s="50"/>
    </row>
    <row r="200" spans="1:4" ht="14.25">
      <c r="A200" s="11"/>
      <c r="B200" s="12"/>
      <c r="C200" s="12"/>
      <c r="D200" s="50"/>
    </row>
    <row r="201" spans="1:4" ht="14.25">
      <c r="A201" s="11"/>
      <c r="B201" s="12"/>
      <c r="C201" s="12"/>
      <c r="D201" s="50"/>
    </row>
    <row r="202" spans="1:4" ht="14.25">
      <c r="A202" s="11"/>
      <c r="B202" s="12"/>
      <c r="C202" s="12"/>
      <c r="D202" s="50"/>
    </row>
    <row r="203" spans="1:4" ht="14.25">
      <c r="A203" s="11"/>
      <c r="B203" s="12"/>
      <c r="C203" s="12"/>
      <c r="D203" s="50"/>
    </row>
    <row r="204" spans="1:4" ht="14.25">
      <c r="A204" s="11"/>
      <c r="B204" s="12"/>
      <c r="C204" s="12"/>
      <c r="D204" s="50"/>
    </row>
    <row r="205" spans="1:4" ht="14.25">
      <c r="A205" s="11"/>
      <c r="B205" s="12"/>
      <c r="C205" s="12"/>
      <c r="D205" s="50"/>
    </row>
    <row r="206" spans="1:4" ht="14.25">
      <c r="A206" s="11"/>
      <c r="B206" s="12"/>
      <c r="C206" s="12"/>
      <c r="D206" s="50"/>
    </row>
    <row r="207" spans="1:4" ht="14.25">
      <c r="A207" s="11"/>
      <c r="B207" s="12"/>
      <c r="C207" s="12"/>
      <c r="D207" s="50"/>
    </row>
    <row r="208" spans="1:4" ht="14.25">
      <c r="A208" s="11"/>
      <c r="B208" s="12"/>
      <c r="C208" s="12"/>
      <c r="D208" s="50"/>
    </row>
    <row r="209" spans="1:4" ht="14.25">
      <c r="A209" s="11"/>
      <c r="B209" s="12"/>
      <c r="C209" s="12"/>
      <c r="D209" s="50"/>
    </row>
    <row r="210" spans="1:4" ht="14.25">
      <c r="A210" s="11"/>
      <c r="B210" s="12"/>
      <c r="C210" s="12"/>
      <c r="D210" s="50"/>
    </row>
    <row r="211" spans="1:4" ht="14.25">
      <c r="A211" s="11"/>
      <c r="B211" s="12"/>
      <c r="C211" s="12"/>
      <c r="D211" s="50"/>
    </row>
    <row r="212" spans="1:4" ht="14.25">
      <c r="A212" s="11"/>
      <c r="B212" s="12"/>
      <c r="C212" s="12"/>
      <c r="D212" s="50"/>
    </row>
  </sheetData>
  <sheetProtection/>
  <mergeCells count="32">
    <mergeCell ref="B13:B14"/>
    <mergeCell ref="B15:B16"/>
    <mergeCell ref="E16:F16"/>
    <mergeCell ref="G16:H16"/>
    <mergeCell ref="M16:N16"/>
    <mergeCell ref="C18:D18"/>
    <mergeCell ref="E18:F18"/>
    <mergeCell ref="G18:H18"/>
    <mergeCell ref="M18:N18"/>
    <mergeCell ref="E1:F15"/>
    <mergeCell ref="I1:J15"/>
    <mergeCell ref="I16:J16"/>
    <mergeCell ref="I17:J17"/>
    <mergeCell ref="I18:J18"/>
    <mergeCell ref="K1:L15"/>
    <mergeCell ref="K16:L16"/>
    <mergeCell ref="G1:H15"/>
    <mergeCell ref="M1:N15"/>
    <mergeCell ref="C19:D19"/>
    <mergeCell ref="E19:F19"/>
    <mergeCell ref="G19:H19"/>
    <mergeCell ref="M19:N19"/>
    <mergeCell ref="I19:J19"/>
    <mergeCell ref="K17:L17"/>
    <mergeCell ref="K18:L18"/>
    <mergeCell ref="K19:L19"/>
    <mergeCell ref="O16:O18"/>
    <mergeCell ref="B17:B18"/>
    <mergeCell ref="C17:D17"/>
    <mergeCell ref="E17:F17"/>
    <mergeCell ref="G17:H17"/>
    <mergeCell ref="M17:N17"/>
  </mergeCells>
  <conditionalFormatting sqref="A20:A21 E20:O21 A22:O44">
    <cfRule type="expression" priority="4" dxfId="2" stopIfTrue="1">
      <formula>MOD(ROW(),2)</formula>
    </cfRule>
    <cfRule type="expression" priority="5" dxfId="0" stopIfTrue="1">
      <formula>MOD(ROW(),2)</formula>
    </cfRule>
    <cfRule type="expression" priority="6" dxfId="0" stopIfTrue="1">
      <formula>MOD(ROW(),2)</formula>
    </cfRule>
  </conditionalFormatting>
  <conditionalFormatting sqref="B20:D21">
    <cfRule type="expression" priority="1" dxfId="2" stopIfTrue="1">
      <formula>MOD(ROW(),2)</formula>
    </cfRule>
    <cfRule type="expression" priority="2" dxfId="0" stopIfTrue="1">
      <formula>MOD(ROW(),2)</formula>
    </cfRule>
    <cfRule type="expression" priority="3" dxfId="0" stopIfTrue="1">
      <formula>MOD(ROW(),2)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A84"/>
  <sheetViews>
    <sheetView showGridLines="0" zoomScale="86" zoomScaleNormal="86" zoomScaleSheetLayoutView="87" zoomScalePageLayoutView="0" workbookViewId="0" topLeftCell="A9">
      <selection activeCell="T14" sqref="T14"/>
    </sheetView>
  </sheetViews>
  <sheetFormatPr defaultColWidth="10.28125" defaultRowHeight="15"/>
  <cols>
    <col min="1" max="1" width="3.8515625" style="0" customWidth="1"/>
    <col min="2" max="2" width="31.8515625" style="0" customWidth="1"/>
    <col min="3" max="3" width="25.00390625" style="16" customWidth="1"/>
    <col min="4" max="4" width="6.421875" style="17" customWidth="1"/>
    <col min="5" max="8" width="8.7109375" style="0" customWidth="1"/>
    <col min="9" max="9" width="8.7109375" style="26" customWidth="1"/>
    <col min="10" max="18" width="8.7109375" style="0" customWidth="1"/>
    <col min="19" max="19" width="11.7109375" style="0" customWidth="1"/>
    <col min="20" max="20" width="10.28125" style="0" customWidth="1"/>
  </cols>
  <sheetData>
    <row r="1" spans="5:27" s="1" customFormat="1" ht="25.5" customHeight="1">
      <c r="E1" s="387" t="s">
        <v>94</v>
      </c>
      <c r="F1" s="387"/>
      <c r="G1" s="381" t="s">
        <v>72</v>
      </c>
      <c r="H1" s="381"/>
      <c r="I1" s="381" t="s">
        <v>129</v>
      </c>
      <c r="J1" s="381"/>
      <c r="K1" s="449"/>
      <c r="L1" s="449"/>
      <c r="M1" s="381" t="s">
        <v>64</v>
      </c>
      <c r="N1" s="381"/>
      <c r="O1" s="364"/>
      <c r="P1" s="364"/>
      <c r="Q1" s="377" t="s">
        <v>139</v>
      </c>
      <c r="R1" s="377"/>
      <c r="S1" s="25"/>
      <c r="Z1"/>
      <c r="AA1"/>
    </row>
    <row r="2" spans="5:27" s="1" customFormat="1" ht="14.25">
      <c r="E2" s="388"/>
      <c r="F2" s="388"/>
      <c r="G2" s="382"/>
      <c r="H2" s="382"/>
      <c r="I2" s="382"/>
      <c r="J2" s="382"/>
      <c r="K2" s="409"/>
      <c r="L2" s="409"/>
      <c r="M2" s="382"/>
      <c r="N2" s="382"/>
      <c r="O2" s="365"/>
      <c r="P2" s="365"/>
      <c r="Q2" s="378"/>
      <c r="R2" s="378"/>
      <c r="S2" s="25"/>
      <c r="Z2"/>
      <c r="AA2"/>
    </row>
    <row r="3" spans="5:27" s="1" customFormat="1" ht="14.25">
      <c r="E3" s="388"/>
      <c r="F3" s="388"/>
      <c r="G3" s="382"/>
      <c r="H3" s="382"/>
      <c r="I3" s="382"/>
      <c r="J3" s="382"/>
      <c r="K3" s="409"/>
      <c r="L3" s="409"/>
      <c r="M3" s="382"/>
      <c r="N3" s="382"/>
      <c r="O3" s="365"/>
      <c r="P3" s="365"/>
      <c r="Q3" s="378"/>
      <c r="R3" s="378"/>
      <c r="S3" s="25"/>
      <c r="Z3"/>
      <c r="AA3"/>
    </row>
    <row r="4" spans="5:27" s="1" customFormat="1" ht="14.25">
      <c r="E4" s="388"/>
      <c r="F4" s="388"/>
      <c r="G4" s="382"/>
      <c r="H4" s="382"/>
      <c r="I4" s="382"/>
      <c r="J4" s="382"/>
      <c r="K4" s="409"/>
      <c r="L4" s="409"/>
      <c r="M4" s="382"/>
      <c r="N4" s="382"/>
      <c r="O4" s="365"/>
      <c r="P4" s="365"/>
      <c r="Q4" s="378"/>
      <c r="R4" s="378"/>
      <c r="S4" s="25"/>
      <c r="Z4"/>
      <c r="AA4"/>
    </row>
    <row r="5" spans="5:27" s="1" customFormat="1" ht="14.25">
      <c r="E5" s="388"/>
      <c r="F5" s="388"/>
      <c r="G5" s="382"/>
      <c r="H5" s="382"/>
      <c r="I5" s="382"/>
      <c r="J5" s="382"/>
      <c r="K5" s="409"/>
      <c r="L5" s="409"/>
      <c r="M5" s="382"/>
      <c r="N5" s="382"/>
      <c r="O5" s="365"/>
      <c r="P5" s="365"/>
      <c r="Q5" s="378"/>
      <c r="R5" s="378"/>
      <c r="S5" s="25"/>
      <c r="Z5"/>
      <c r="AA5"/>
    </row>
    <row r="6" spans="5:27" s="1" customFormat="1" ht="15">
      <c r="E6" s="388"/>
      <c r="F6" s="388"/>
      <c r="G6" s="382"/>
      <c r="H6" s="382"/>
      <c r="I6" s="382"/>
      <c r="J6" s="382"/>
      <c r="K6" s="409"/>
      <c r="L6" s="409"/>
      <c r="M6" s="382"/>
      <c r="N6" s="382"/>
      <c r="O6" s="365"/>
      <c r="P6" s="365"/>
      <c r="Q6" s="378"/>
      <c r="R6" s="378"/>
      <c r="S6" s="25"/>
      <c r="Z6"/>
      <c r="AA6"/>
    </row>
    <row r="7" spans="5:27" s="1" customFormat="1" ht="15">
      <c r="E7" s="388"/>
      <c r="F7" s="388"/>
      <c r="G7" s="382"/>
      <c r="H7" s="382"/>
      <c r="I7" s="382"/>
      <c r="J7" s="382"/>
      <c r="K7" s="409"/>
      <c r="L7" s="409"/>
      <c r="M7" s="382"/>
      <c r="N7" s="382"/>
      <c r="O7" s="365"/>
      <c r="P7" s="365"/>
      <c r="Q7" s="378"/>
      <c r="R7" s="378"/>
      <c r="S7" s="25"/>
      <c r="Z7"/>
      <c r="AA7"/>
    </row>
    <row r="8" spans="5:27" s="1" customFormat="1" ht="15">
      <c r="E8" s="388"/>
      <c r="F8" s="388"/>
      <c r="G8" s="382"/>
      <c r="H8" s="382"/>
      <c r="I8" s="382"/>
      <c r="J8" s="382"/>
      <c r="K8" s="409"/>
      <c r="L8" s="409"/>
      <c r="M8" s="382"/>
      <c r="N8" s="382"/>
      <c r="O8" s="365"/>
      <c r="P8" s="365"/>
      <c r="Q8" s="378"/>
      <c r="R8" s="378"/>
      <c r="S8" s="25"/>
      <c r="Z8"/>
      <c r="AA8"/>
    </row>
    <row r="9" spans="5:27" s="1" customFormat="1" ht="15">
      <c r="E9" s="388"/>
      <c r="F9" s="388"/>
      <c r="G9" s="382"/>
      <c r="H9" s="382"/>
      <c r="I9" s="382"/>
      <c r="J9" s="382"/>
      <c r="K9" s="409"/>
      <c r="L9" s="409"/>
      <c r="M9" s="382"/>
      <c r="N9" s="382"/>
      <c r="O9" s="365"/>
      <c r="P9" s="365"/>
      <c r="Q9" s="378"/>
      <c r="R9" s="378"/>
      <c r="S9" s="25"/>
      <c r="Z9"/>
      <c r="AA9"/>
    </row>
    <row r="10" spans="5:27" s="1" customFormat="1" ht="15">
      <c r="E10" s="388"/>
      <c r="F10" s="388"/>
      <c r="G10" s="382"/>
      <c r="H10" s="382"/>
      <c r="I10" s="382"/>
      <c r="J10" s="382"/>
      <c r="K10" s="409"/>
      <c r="L10" s="409"/>
      <c r="M10" s="382"/>
      <c r="N10" s="382"/>
      <c r="O10" s="365"/>
      <c r="P10" s="365"/>
      <c r="Q10" s="378"/>
      <c r="R10" s="378"/>
      <c r="S10" s="25"/>
      <c r="Z10"/>
      <c r="AA10"/>
    </row>
    <row r="11" spans="5:27" s="1" customFormat="1" ht="11.25" customHeight="1">
      <c r="E11" s="388"/>
      <c r="F11" s="388"/>
      <c r="G11" s="382"/>
      <c r="H11" s="382"/>
      <c r="I11" s="382"/>
      <c r="J11" s="382"/>
      <c r="K11" s="409"/>
      <c r="L11" s="409"/>
      <c r="M11" s="382"/>
      <c r="N11" s="382"/>
      <c r="O11" s="365"/>
      <c r="P11" s="365"/>
      <c r="Q11" s="378"/>
      <c r="R11" s="378"/>
      <c r="S11" s="25"/>
      <c r="Z11"/>
      <c r="AA11"/>
    </row>
    <row r="12" spans="3:27" s="1" customFormat="1" ht="11.25" customHeight="1">
      <c r="C12" s="2"/>
      <c r="E12" s="388"/>
      <c r="F12" s="388"/>
      <c r="G12" s="382"/>
      <c r="H12" s="382"/>
      <c r="I12" s="382"/>
      <c r="J12" s="382"/>
      <c r="K12" s="409"/>
      <c r="L12" s="409"/>
      <c r="M12" s="382"/>
      <c r="N12" s="382"/>
      <c r="O12" s="365"/>
      <c r="P12" s="365"/>
      <c r="Q12" s="378"/>
      <c r="R12" s="378"/>
      <c r="S12" s="25"/>
      <c r="Z12"/>
      <c r="AA12"/>
    </row>
    <row r="13" spans="2:27" s="1" customFormat="1" ht="11.25" customHeight="1">
      <c r="B13" s="345" t="s">
        <v>13</v>
      </c>
      <c r="C13" s="2"/>
      <c r="E13" s="388"/>
      <c r="F13" s="388"/>
      <c r="G13" s="382"/>
      <c r="H13" s="382"/>
      <c r="I13" s="382"/>
      <c r="J13" s="382"/>
      <c r="K13" s="409"/>
      <c r="L13" s="409"/>
      <c r="M13" s="382"/>
      <c r="N13" s="382"/>
      <c r="O13" s="365"/>
      <c r="P13" s="365"/>
      <c r="Q13" s="378"/>
      <c r="R13" s="378"/>
      <c r="S13" s="25"/>
      <c r="Z13"/>
      <c r="AA13"/>
    </row>
    <row r="14" spans="2:27" s="1" customFormat="1" ht="11.25" customHeight="1">
      <c r="B14" s="346"/>
      <c r="C14" s="56"/>
      <c r="E14" s="388"/>
      <c r="F14" s="388"/>
      <c r="G14" s="382"/>
      <c r="H14" s="382"/>
      <c r="I14" s="382"/>
      <c r="J14" s="382"/>
      <c r="K14" s="409"/>
      <c r="L14" s="409"/>
      <c r="M14" s="382"/>
      <c r="N14" s="382"/>
      <c r="O14" s="365"/>
      <c r="P14" s="365"/>
      <c r="Q14" s="378"/>
      <c r="R14" s="378"/>
      <c r="S14" s="25"/>
      <c r="Z14"/>
      <c r="AA14"/>
    </row>
    <row r="15" spans="2:27" s="1" customFormat="1" ht="11.25" customHeight="1" thickBot="1">
      <c r="B15" s="347" t="s">
        <v>5</v>
      </c>
      <c r="C15" s="76">
        <v>2008</v>
      </c>
      <c r="E15" s="389"/>
      <c r="F15" s="389"/>
      <c r="G15" s="383"/>
      <c r="H15" s="383"/>
      <c r="I15" s="383"/>
      <c r="J15" s="383"/>
      <c r="K15" s="410"/>
      <c r="L15" s="410"/>
      <c r="M15" s="383"/>
      <c r="N15" s="383"/>
      <c r="O15" s="366"/>
      <c r="P15" s="366"/>
      <c r="Q15" s="379"/>
      <c r="R15" s="379"/>
      <c r="S15" s="25"/>
      <c r="U15" s="8"/>
      <c r="Z15"/>
      <c r="AA15"/>
    </row>
    <row r="16" spans="2:27" s="74" customFormat="1" ht="13.5" customHeight="1" thickTop="1">
      <c r="B16" s="347"/>
      <c r="C16" s="76">
        <v>2009</v>
      </c>
      <c r="E16" s="384" t="s">
        <v>34</v>
      </c>
      <c r="F16" s="385"/>
      <c r="G16" s="390" t="s">
        <v>134</v>
      </c>
      <c r="H16" s="390"/>
      <c r="I16" s="376" t="s">
        <v>135</v>
      </c>
      <c r="J16" s="376"/>
      <c r="K16" s="367" t="s">
        <v>150</v>
      </c>
      <c r="L16" s="367"/>
      <c r="M16" s="376" t="s">
        <v>137</v>
      </c>
      <c r="N16" s="376"/>
      <c r="O16" s="367" t="s">
        <v>35</v>
      </c>
      <c r="P16" s="367"/>
      <c r="Q16" s="380" t="s">
        <v>6</v>
      </c>
      <c r="R16" s="380"/>
      <c r="S16" s="83"/>
      <c r="Z16" s="77"/>
      <c r="AA16" s="77"/>
    </row>
    <row r="17" spans="2:27" s="78" customFormat="1" ht="13.5" customHeight="1">
      <c r="B17" s="347" t="s">
        <v>116</v>
      </c>
      <c r="C17" s="391" t="s">
        <v>2</v>
      </c>
      <c r="D17" s="392"/>
      <c r="E17" s="369">
        <v>44942</v>
      </c>
      <c r="F17" s="370"/>
      <c r="G17" s="356">
        <v>44889</v>
      </c>
      <c r="H17" s="356"/>
      <c r="I17" s="371">
        <v>44941</v>
      </c>
      <c r="J17" s="371"/>
      <c r="K17" s="357" t="s">
        <v>136</v>
      </c>
      <c r="L17" s="357"/>
      <c r="M17" s="371">
        <v>45018</v>
      </c>
      <c r="N17" s="371"/>
      <c r="O17" s="349" t="s">
        <v>138</v>
      </c>
      <c r="P17" s="349"/>
      <c r="Q17" s="350">
        <v>45087</v>
      </c>
      <c r="R17" s="350"/>
      <c r="S17" s="84" t="s">
        <v>1</v>
      </c>
      <c r="T17" s="74"/>
      <c r="Y17" s="74"/>
      <c r="Z17" s="77"/>
      <c r="AA17" s="77"/>
    </row>
    <row r="18" spans="2:27" s="74" customFormat="1" ht="12.75" customHeight="1">
      <c r="B18" s="386"/>
      <c r="C18" s="352" t="s">
        <v>3</v>
      </c>
      <c r="D18" s="353"/>
      <c r="E18" s="360">
        <f>50*(1+(E19/100))</f>
        <v>175</v>
      </c>
      <c r="F18" s="361"/>
      <c r="G18" s="362">
        <f>50*(1+(G19/100))</f>
        <v>53.5</v>
      </c>
      <c r="H18" s="362"/>
      <c r="I18" s="362">
        <f>100*(1+(I19/100))</f>
        <v>119</v>
      </c>
      <c r="J18" s="362"/>
      <c r="K18" s="368">
        <f>30*(1+(K19/100))</f>
        <v>30</v>
      </c>
      <c r="L18" s="368"/>
      <c r="M18" s="362">
        <f>150*(1+(M19/100))</f>
        <v>150</v>
      </c>
      <c r="N18" s="362"/>
      <c r="O18" s="368">
        <f>150*(1+(O19/100))</f>
        <v>150</v>
      </c>
      <c r="P18" s="368"/>
      <c r="Q18" s="351">
        <f>200*(1+(Q19/100))</f>
        <v>200</v>
      </c>
      <c r="R18" s="351"/>
      <c r="S18" s="85"/>
      <c r="Y18" s="75"/>
      <c r="Z18" s="77"/>
      <c r="AA18" s="77"/>
    </row>
    <row r="19" spans="1:27" s="74" customFormat="1" ht="14.25" customHeight="1" thickBot="1">
      <c r="A19" s="75"/>
      <c r="B19" s="75"/>
      <c r="C19" s="354" t="s">
        <v>4</v>
      </c>
      <c r="D19" s="355"/>
      <c r="E19" s="363">
        <v>250</v>
      </c>
      <c r="F19" s="348"/>
      <c r="G19" s="348">
        <v>7</v>
      </c>
      <c r="H19" s="348"/>
      <c r="I19" s="348">
        <v>19</v>
      </c>
      <c r="J19" s="348"/>
      <c r="K19" s="348"/>
      <c r="L19" s="348"/>
      <c r="M19" s="348"/>
      <c r="N19" s="348"/>
      <c r="O19" s="348"/>
      <c r="P19" s="348"/>
      <c r="Q19" s="348"/>
      <c r="R19" s="348"/>
      <c r="S19" s="86"/>
      <c r="Z19" s="77"/>
      <c r="AA19" s="77"/>
    </row>
    <row r="20" spans="1:22" s="41" customFormat="1" ht="21" customHeight="1" thickTop="1">
      <c r="A20" s="275">
        <v>1</v>
      </c>
      <c r="B20" s="259" t="s">
        <v>80</v>
      </c>
      <c r="C20" s="260" t="s">
        <v>21</v>
      </c>
      <c r="D20" s="261" t="s">
        <v>93</v>
      </c>
      <c r="E20" s="262">
        <v>1</v>
      </c>
      <c r="F20" s="263">
        <f aca="true" t="shared" si="0" ref="F20:F34">IF(E20="",0,$E$18*(1.01-(LOG(E20)/LOG($E$19))))</f>
        <v>176.75</v>
      </c>
      <c r="G20" s="262">
        <v>1</v>
      </c>
      <c r="H20" s="263">
        <f aca="true" t="shared" si="1" ref="H20:H33">IF(G20="",0,$G$18*(1.01-(LOG(G20)/LOG($G$19))))</f>
        <v>54.035000000000004</v>
      </c>
      <c r="I20" s="262">
        <v>6</v>
      </c>
      <c r="J20" s="263">
        <f aca="true" t="shared" si="2" ref="J20:J28">IF(I20="",0,$I$18*(1.01-(LOG(I20)/LOG($I$19))))</f>
        <v>47.77573760679525</v>
      </c>
      <c r="K20" s="262"/>
      <c r="L20" s="263">
        <f aca="true" t="shared" si="3" ref="L20:L34">IF(K20="",0,$K$18*(1.01-(LOG(K20)/LOG($K$19))))</f>
        <v>0</v>
      </c>
      <c r="M20" s="262"/>
      <c r="N20" s="263">
        <f aca="true" t="shared" si="4" ref="N20:N28">IF(M20="",0,$M$18*(1.01-(LOG(M20)/LOG($M$19))))</f>
        <v>0</v>
      </c>
      <c r="O20" s="262"/>
      <c r="P20" s="263">
        <f aca="true" t="shared" si="5" ref="P20:P28">IF(O20="",0,$O$18*(1.01-(LOG(O20)/LOG($O$19))))</f>
        <v>0</v>
      </c>
      <c r="Q20" s="262"/>
      <c r="R20" s="263">
        <f aca="true" t="shared" si="6" ref="R20:R34">IF(Q20="",0,$Q$18*(1.01-(LOG(Q20)/LOG($Q$19))))</f>
        <v>0</v>
      </c>
      <c r="S20" s="264">
        <f aca="true" t="shared" si="7" ref="S20:S29">F20+H20+J20+L20+N20+P20+R20</f>
        <v>278.56073760679527</v>
      </c>
      <c r="V20" s="42"/>
    </row>
    <row r="21" spans="1:22" s="54" customFormat="1" ht="21" customHeight="1">
      <c r="A21" s="282">
        <v>2</v>
      </c>
      <c r="B21" s="265" t="s">
        <v>114</v>
      </c>
      <c r="C21" s="266" t="s">
        <v>25</v>
      </c>
      <c r="D21" s="267" t="s">
        <v>92</v>
      </c>
      <c r="E21" s="268">
        <v>40</v>
      </c>
      <c r="F21" s="269">
        <f t="shared" si="0"/>
        <v>59.83277210085206</v>
      </c>
      <c r="G21" s="268">
        <v>2</v>
      </c>
      <c r="H21" s="269">
        <f t="shared" si="1"/>
        <v>34.977915489720814</v>
      </c>
      <c r="I21" s="268">
        <v>14</v>
      </c>
      <c r="J21" s="269">
        <f t="shared" si="2"/>
        <v>13.532051084678438</v>
      </c>
      <c r="K21" s="268"/>
      <c r="L21" s="269">
        <f t="shared" si="3"/>
        <v>0</v>
      </c>
      <c r="M21" s="268"/>
      <c r="N21" s="269">
        <f t="shared" si="4"/>
        <v>0</v>
      </c>
      <c r="O21" s="268"/>
      <c r="P21" s="269">
        <f>IF(O21="",0,$O$18*(1.01-(LOG(O21)/LOG($O$19))))</f>
        <v>0</v>
      </c>
      <c r="Q21" s="268"/>
      <c r="R21" s="269">
        <f t="shared" si="6"/>
        <v>0</v>
      </c>
      <c r="S21" s="270">
        <f t="shared" si="7"/>
        <v>108.34273867525133</v>
      </c>
      <c r="V21" s="55"/>
    </row>
    <row r="22" spans="1:22" s="54" customFormat="1" ht="21" customHeight="1">
      <c r="A22" s="282">
        <v>3</v>
      </c>
      <c r="B22" s="265" t="s">
        <v>84</v>
      </c>
      <c r="C22" s="266" t="s">
        <v>101</v>
      </c>
      <c r="D22" s="267" t="s">
        <v>29</v>
      </c>
      <c r="E22" s="268">
        <v>70</v>
      </c>
      <c r="F22" s="269">
        <f t="shared" si="0"/>
        <v>42.096023739221735</v>
      </c>
      <c r="G22" s="268">
        <v>3</v>
      </c>
      <c r="H22" s="269">
        <f t="shared" si="1"/>
        <v>23.830235678133487</v>
      </c>
      <c r="I22" s="268">
        <v>11</v>
      </c>
      <c r="J22" s="269">
        <f t="shared" si="2"/>
        <v>23.27865645305799</v>
      </c>
      <c r="K22" s="268"/>
      <c r="L22" s="269">
        <f t="shared" si="3"/>
        <v>0</v>
      </c>
      <c r="M22" s="268"/>
      <c r="N22" s="269">
        <f t="shared" si="4"/>
        <v>0</v>
      </c>
      <c r="O22" s="268"/>
      <c r="P22" s="269">
        <f t="shared" si="5"/>
        <v>0</v>
      </c>
      <c r="Q22" s="268"/>
      <c r="R22" s="269">
        <f t="shared" si="6"/>
        <v>0</v>
      </c>
      <c r="S22" s="270">
        <f t="shared" si="7"/>
        <v>89.20491587041322</v>
      </c>
      <c r="T22" s="53"/>
      <c r="V22" s="55"/>
    </row>
    <row r="23" spans="1:22" s="54" customFormat="1" ht="21" customHeight="1">
      <c r="A23" s="282">
        <v>3</v>
      </c>
      <c r="B23" s="265" t="s">
        <v>81</v>
      </c>
      <c r="C23" s="266" t="s">
        <v>28</v>
      </c>
      <c r="D23" s="267" t="s">
        <v>92</v>
      </c>
      <c r="E23" s="268">
        <v>70</v>
      </c>
      <c r="F23" s="269">
        <f t="shared" si="0"/>
        <v>42.096023739221735</v>
      </c>
      <c r="G23" s="268">
        <v>3</v>
      </c>
      <c r="H23" s="269">
        <f t="shared" si="1"/>
        <v>23.830235678133487</v>
      </c>
      <c r="I23" s="268">
        <v>17</v>
      </c>
      <c r="J23" s="269">
        <f>IF(I23="",0,$I$18*(1.01-(LOG(I23)/LOG($I$19))))</f>
        <v>5.685202879654753</v>
      </c>
      <c r="K23" s="268"/>
      <c r="L23" s="269">
        <f t="shared" si="3"/>
        <v>0</v>
      </c>
      <c r="M23" s="268"/>
      <c r="N23" s="269">
        <f t="shared" si="4"/>
        <v>0</v>
      </c>
      <c r="O23" s="268"/>
      <c r="P23" s="269">
        <f t="shared" si="5"/>
        <v>0</v>
      </c>
      <c r="Q23" s="268"/>
      <c r="R23" s="269">
        <f t="shared" si="6"/>
        <v>0</v>
      </c>
      <c r="S23" s="270">
        <f t="shared" si="7"/>
        <v>71.61146229700998</v>
      </c>
      <c r="T23" s="53"/>
      <c r="V23" s="55"/>
    </row>
    <row r="24" spans="1:22" s="54" customFormat="1" ht="21" customHeight="1">
      <c r="A24" s="282">
        <v>5</v>
      </c>
      <c r="B24" s="271" t="s">
        <v>113</v>
      </c>
      <c r="C24" s="271" t="s">
        <v>25</v>
      </c>
      <c r="D24" s="272" t="s">
        <v>92</v>
      </c>
      <c r="E24" s="268">
        <v>151</v>
      </c>
      <c r="F24" s="269">
        <f t="shared" si="0"/>
        <v>17.72977247250756</v>
      </c>
      <c r="G24" s="268">
        <v>5</v>
      </c>
      <c r="H24" s="269">
        <f>IF(G24="",0,$G$18*(1.01-(LOG(G24)/LOG($G$19))))</f>
        <v>9.785820068939985</v>
      </c>
      <c r="I24" s="268">
        <v>16</v>
      </c>
      <c r="J24" s="269">
        <f t="shared" si="2"/>
        <v>8.135357237480196</v>
      </c>
      <c r="K24" s="268"/>
      <c r="L24" s="269">
        <f t="shared" si="3"/>
        <v>0</v>
      </c>
      <c r="M24" s="268"/>
      <c r="N24" s="269">
        <f t="shared" si="4"/>
        <v>0</v>
      </c>
      <c r="O24" s="268"/>
      <c r="P24" s="269">
        <f t="shared" si="5"/>
        <v>0</v>
      </c>
      <c r="Q24" s="268"/>
      <c r="R24" s="269">
        <f t="shared" si="6"/>
        <v>0</v>
      </c>
      <c r="S24" s="270">
        <f t="shared" si="7"/>
        <v>35.65094977892774</v>
      </c>
      <c r="V24" s="55"/>
    </row>
    <row r="25" spans="1:22" s="54" customFormat="1" ht="21" customHeight="1">
      <c r="A25" s="282">
        <v>6</v>
      </c>
      <c r="B25" s="266" t="s">
        <v>99</v>
      </c>
      <c r="C25" s="266" t="s">
        <v>25</v>
      </c>
      <c r="D25" s="267" t="s">
        <v>92</v>
      </c>
      <c r="E25" s="268">
        <v>202</v>
      </c>
      <c r="F25" s="269">
        <f t="shared" si="0"/>
        <v>8.507054724409272</v>
      </c>
      <c r="G25" s="268">
        <v>6</v>
      </c>
      <c r="H25" s="269">
        <f>IF(G25="",0,$G$18*(1.01-(LOG(G25)/LOG($G$19))))</f>
        <v>4.773151167854304</v>
      </c>
      <c r="I25" s="268">
        <v>13</v>
      </c>
      <c r="J25" s="269">
        <f>IF(I25="",0,$I$18*(1.01-(LOG(I25)/LOG($I$19))))</f>
        <v>16.52713732986511</v>
      </c>
      <c r="K25" s="268"/>
      <c r="L25" s="269">
        <f t="shared" si="3"/>
        <v>0</v>
      </c>
      <c r="M25" s="268"/>
      <c r="N25" s="269">
        <f t="shared" si="4"/>
        <v>0</v>
      </c>
      <c r="O25" s="268"/>
      <c r="P25" s="269">
        <f t="shared" si="5"/>
        <v>0</v>
      </c>
      <c r="Q25" s="268"/>
      <c r="R25" s="269">
        <f t="shared" si="6"/>
        <v>0</v>
      </c>
      <c r="S25" s="270">
        <f t="shared" si="7"/>
        <v>29.807343222128686</v>
      </c>
      <c r="T25" s="53"/>
      <c r="V25" s="55"/>
    </row>
    <row r="26" spans="1:22" s="54" customFormat="1" ht="21" customHeight="1">
      <c r="A26" s="282">
        <v>7</v>
      </c>
      <c r="B26" s="273" t="s">
        <v>140</v>
      </c>
      <c r="C26" s="274" t="s">
        <v>32</v>
      </c>
      <c r="D26" s="267"/>
      <c r="E26" s="268"/>
      <c r="F26" s="269">
        <f t="shared" si="0"/>
        <v>0</v>
      </c>
      <c r="G26" s="268"/>
      <c r="H26" s="269">
        <f t="shared" si="1"/>
        <v>0</v>
      </c>
      <c r="I26" s="268">
        <v>18</v>
      </c>
      <c r="J26" s="269">
        <f t="shared" si="2"/>
        <v>3.3751359042204587</v>
      </c>
      <c r="K26" s="268"/>
      <c r="L26" s="269">
        <f t="shared" si="3"/>
        <v>0</v>
      </c>
      <c r="M26" s="268"/>
      <c r="N26" s="269">
        <f t="shared" si="4"/>
        <v>0</v>
      </c>
      <c r="O26" s="268"/>
      <c r="P26" s="269">
        <f t="shared" si="5"/>
        <v>0</v>
      </c>
      <c r="Q26" s="268"/>
      <c r="R26" s="269">
        <f t="shared" si="6"/>
        <v>0</v>
      </c>
      <c r="S26" s="270">
        <f t="shared" si="7"/>
        <v>3.3751359042204587</v>
      </c>
      <c r="V26" s="55"/>
    </row>
    <row r="27" spans="1:22" s="54" customFormat="1" ht="21" customHeight="1">
      <c r="A27" s="116">
        <v>8</v>
      </c>
      <c r="B27" s="114" t="s">
        <v>133</v>
      </c>
      <c r="C27" s="216" t="s">
        <v>101</v>
      </c>
      <c r="D27" s="215" t="s">
        <v>29</v>
      </c>
      <c r="E27" s="45">
        <v>250</v>
      </c>
      <c r="F27" s="118">
        <f t="shared" si="0"/>
        <v>1.7500000000000016</v>
      </c>
      <c r="G27" s="172">
        <v>7</v>
      </c>
      <c r="H27" s="143">
        <f>IF(G27="",0,$G$18*(1.01-(LOG(G27)/LOG($G$19))))</f>
        <v>0.5350000000000005</v>
      </c>
      <c r="I27" s="172"/>
      <c r="J27" s="143">
        <f t="shared" si="2"/>
        <v>0</v>
      </c>
      <c r="K27" s="172"/>
      <c r="L27" s="143">
        <f t="shared" si="3"/>
        <v>0</v>
      </c>
      <c r="M27" s="45"/>
      <c r="N27" s="118">
        <f t="shared" si="4"/>
        <v>0</v>
      </c>
      <c r="O27" s="45"/>
      <c r="P27" s="118">
        <f t="shared" si="5"/>
        <v>0</v>
      </c>
      <c r="Q27" s="45"/>
      <c r="R27" s="118">
        <f t="shared" si="6"/>
        <v>0</v>
      </c>
      <c r="S27" s="119">
        <f t="shared" si="7"/>
        <v>2.285000000000002</v>
      </c>
      <c r="T27" s="53"/>
      <c r="V27" s="55"/>
    </row>
    <row r="28" spans="1:22" s="54" customFormat="1" ht="21" customHeight="1">
      <c r="A28" s="116">
        <v>9</v>
      </c>
      <c r="B28" s="124" t="s">
        <v>115</v>
      </c>
      <c r="C28" s="114" t="s">
        <v>98</v>
      </c>
      <c r="D28" s="117"/>
      <c r="E28" s="45"/>
      <c r="F28" s="118">
        <f t="shared" si="0"/>
        <v>0</v>
      </c>
      <c r="G28" s="172"/>
      <c r="H28" s="143">
        <f t="shared" si="1"/>
        <v>0</v>
      </c>
      <c r="I28" s="172">
        <v>19</v>
      </c>
      <c r="J28" s="143">
        <f t="shared" si="2"/>
        <v>1.190000000000001</v>
      </c>
      <c r="K28" s="142"/>
      <c r="L28" s="143">
        <f t="shared" si="3"/>
        <v>0</v>
      </c>
      <c r="M28" s="45"/>
      <c r="N28" s="118">
        <f t="shared" si="4"/>
        <v>0</v>
      </c>
      <c r="O28" s="45"/>
      <c r="P28" s="118">
        <f t="shared" si="5"/>
        <v>0</v>
      </c>
      <c r="Q28" s="45"/>
      <c r="R28" s="118">
        <f t="shared" si="6"/>
        <v>0</v>
      </c>
      <c r="S28" s="119">
        <f t="shared" si="7"/>
        <v>1.190000000000001</v>
      </c>
      <c r="T28" s="53"/>
      <c r="V28" s="55"/>
    </row>
    <row r="29" spans="1:22" s="54" customFormat="1" ht="21" customHeight="1">
      <c r="A29" s="116">
        <v>10</v>
      </c>
      <c r="B29" s="124"/>
      <c r="C29" s="114"/>
      <c r="D29" s="117"/>
      <c r="E29" s="92"/>
      <c r="F29" s="118">
        <f t="shared" si="0"/>
        <v>0</v>
      </c>
      <c r="G29" s="172"/>
      <c r="H29" s="143">
        <f t="shared" si="1"/>
        <v>0</v>
      </c>
      <c r="I29" s="142"/>
      <c r="J29" s="143">
        <f aca="true" t="shared" si="8" ref="J29:J34">IF(I29="",0,$I$18*(1.01-(LOG(I29)/LOG($I$19))))</f>
        <v>0</v>
      </c>
      <c r="K29" s="142"/>
      <c r="L29" s="143">
        <f t="shared" si="3"/>
        <v>0</v>
      </c>
      <c r="M29" s="92"/>
      <c r="N29" s="118">
        <f aca="true" t="shared" si="9" ref="N29:N34">IF(M29="",0,$M$18*(1.01-(LOG(M29)/LOG($M$19))))</f>
        <v>0</v>
      </c>
      <c r="O29" s="45"/>
      <c r="P29" s="118">
        <f aca="true" t="shared" si="10" ref="P29:P34">IF(O29="",0,$O$18*(1.01-(LOG(O29)/LOG($O$19))))</f>
        <v>0</v>
      </c>
      <c r="Q29" s="45"/>
      <c r="R29" s="118">
        <f t="shared" si="6"/>
        <v>0</v>
      </c>
      <c r="S29" s="119">
        <f t="shared" si="7"/>
        <v>0</v>
      </c>
      <c r="V29" s="55"/>
    </row>
    <row r="30" spans="1:22" s="54" customFormat="1" ht="21" customHeight="1">
      <c r="A30" s="116">
        <v>11</v>
      </c>
      <c r="B30" s="124"/>
      <c r="C30" s="114"/>
      <c r="D30" s="117"/>
      <c r="E30" s="92"/>
      <c r="F30" s="118">
        <f t="shared" si="0"/>
        <v>0</v>
      </c>
      <c r="G30" s="172"/>
      <c r="H30" s="143">
        <f t="shared" si="1"/>
        <v>0</v>
      </c>
      <c r="I30" s="142"/>
      <c r="J30" s="143">
        <f t="shared" si="8"/>
        <v>0</v>
      </c>
      <c r="K30" s="142"/>
      <c r="L30" s="143">
        <f t="shared" si="3"/>
        <v>0</v>
      </c>
      <c r="M30" s="92"/>
      <c r="N30" s="118">
        <f t="shared" si="9"/>
        <v>0</v>
      </c>
      <c r="O30" s="45"/>
      <c r="P30" s="118">
        <f>IF(O30="",0,$O$18*(1.01-(LOG(O30)/LOG($O$19))))</f>
        <v>0</v>
      </c>
      <c r="Q30" s="45"/>
      <c r="R30" s="118">
        <f t="shared" si="6"/>
        <v>0</v>
      </c>
      <c r="S30" s="119">
        <f>F30+H30+I30</f>
        <v>0</v>
      </c>
      <c r="V30" s="55"/>
    </row>
    <row r="31" spans="1:22" s="54" customFormat="1" ht="21" customHeight="1">
      <c r="A31" s="116">
        <v>12</v>
      </c>
      <c r="B31" s="124"/>
      <c r="C31" s="114"/>
      <c r="D31" s="117"/>
      <c r="E31" s="92"/>
      <c r="F31" s="118">
        <f t="shared" si="0"/>
        <v>0</v>
      </c>
      <c r="G31" s="172"/>
      <c r="H31" s="143">
        <f t="shared" si="1"/>
        <v>0</v>
      </c>
      <c r="I31" s="142"/>
      <c r="J31" s="143">
        <f t="shared" si="8"/>
        <v>0</v>
      </c>
      <c r="K31" s="142"/>
      <c r="L31" s="143">
        <f t="shared" si="3"/>
        <v>0</v>
      </c>
      <c r="M31" s="92"/>
      <c r="N31" s="118">
        <f t="shared" si="9"/>
        <v>0</v>
      </c>
      <c r="O31" s="45"/>
      <c r="P31" s="118">
        <f t="shared" si="10"/>
        <v>0</v>
      </c>
      <c r="Q31" s="45"/>
      <c r="R31" s="118">
        <f t="shared" si="6"/>
        <v>0</v>
      </c>
      <c r="S31" s="119">
        <f>F31+H31+I31</f>
        <v>0</v>
      </c>
      <c r="V31" s="55"/>
    </row>
    <row r="32" spans="1:22" s="54" customFormat="1" ht="21" customHeight="1">
      <c r="A32" s="116">
        <v>13</v>
      </c>
      <c r="B32" s="124"/>
      <c r="C32" s="114"/>
      <c r="D32" s="117"/>
      <c r="E32" s="92"/>
      <c r="F32" s="118">
        <f t="shared" si="0"/>
        <v>0</v>
      </c>
      <c r="G32" s="172"/>
      <c r="H32" s="143">
        <f t="shared" si="1"/>
        <v>0</v>
      </c>
      <c r="I32" s="142"/>
      <c r="J32" s="143">
        <f t="shared" si="8"/>
        <v>0</v>
      </c>
      <c r="K32" s="142"/>
      <c r="L32" s="143">
        <f t="shared" si="3"/>
        <v>0</v>
      </c>
      <c r="M32" s="92"/>
      <c r="N32" s="118">
        <f t="shared" si="9"/>
        <v>0</v>
      </c>
      <c r="O32" s="92"/>
      <c r="P32" s="118">
        <f t="shared" si="10"/>
        <v>0</v>
      </c>
      <c r="Q32" s="45"/>
      <c r="R32" s="118">
        <f t="shared" si="6"/>
        <v>0</v>
      </c>
      <c r="S32" s="119">
        <f>F32+H32+I32</f>
        <v>0</v>
      </c>
      <c r="T32" s="53"/>
      <c r="V32" s="55"/>
    </row>
    <row r="33" spans="1:22" s="54" customFormat="1" ht="21" customHeight="1">
      <c r="A33" s="116">
        <v>14</v>
      </c>
      <c r="B33" s="124"/>
      <c r="C33" s="114"/>
      <c r="D33" s="117"/>
      <c r="E33" s="92"/>
      <c r="F33" s="118">
        <f t="shared" si="0"/>
        <v>0</v>
      </c>
      <c r="G33" s="172"/>
      <c r="H33" s="143">
        <f t="shared" si="1"/>
        <v>0</v>
      </c>
      <c r="I33" s="142"/>
      <c r="J33" s="143">
        <f t="shared" si="8"/>
        <v>0</v>
      </c>
      <c r="K33" s="142"/>
      <c r="L33" s="143">
        <f t="shared" si="3"/>
        <v>0</v>
      </c>
      <c r="M33" s="92"/>
      <c r="N33" s="118">
        <f t="shared" si="9"/>
        <v>0</v>
      </c>
      <c r="O33" s="92"/>
      <c r="P33" s="118">
        <f t="shared" si="10"/>
        <v>0</v>
      </c>
      <c r="Q33" s="92"/>
      <c r="R33" s="118">
        <f t="shared" si="6"/>
        <v>0</v>
      </c>
      <c r="S33" s="119">
        <f>F33+H33+I33</f>
        <v>0</v>
      </c>
      <c r="V33" s="55"/>
    </row>
    <row r="34" spans="1:22" s="54" customFormat="1" ht="21" customHeight="1" thickBot="1">
      <c r="A34" s="167">
        <v>15</v>
      </c>
      <c r="B34" s="168"/>
      <c r="C34" s="168"/>
      <c r="D34" s="169"/>
      <c r="E34" s="93"/>
      <c r="F34" s="122">
        <f t="shared" si="0"/>
        <v>0</v>
      </c>
      <c r="G34" s="144"/>
      <c r="H34" s="145">
        <f>IF(G34="",0,$G$18*(1.01-(LOG(G34)/LOG($E$19))))</f>
        <v>0</v>
      </c>
      <c r="I34" s="144"/>
      <c r="J34" s="145">
        <f t="shared" si="8"/>
        <v>0</v>
      </c>
      <c r="K34" s="144"/>
      <c r="L34" s="145">
        <f t="shared" si="3"/>
        <v>0</v>
      </c>
      <c r="M34" s="93"/>
      <c r="N34" s="122">
        <f t="shared" si="9"/>
        <v>0</v>
      </c>
      <c r="O34" s="93"/>
      <c r="P34" s="122">
        <f t="shared" si="10"/>
        <v>0</v>
      </c>
      <c r="Q34" s="93"/>
      <c r="R34" s="122">
        <f t="shared" si="6"/>
        <v>0</v>
      </c>
      <c r="S34" s="123">
        <f>F34+H34+I34</f>
        <v>0</v>
      </c>
      <c r="V34" s="55"/>
    </row>
    <row r="35" ht="15" thickTop="1">
      <c r="B35" s="58"/>
    </row>
    <row r="36" ht="14.25">
      <c r="B36" s="23"/>
    </row>
    <row r="37" ht="14.25">
      <c r="B37" s="12"/>
    </row>
    <row r="38" ht="14.25">
      <c r="B38" s="12"/>
    </row>
    <row r="39" ht="14.25">
      <c r="B39" s="12"/>
    </row>
    <row r="40" ht="14.25">
      <c r="B40" s="12"/>
    </row>
    <row r="41" ht="14.25">
      <c r="B41" s="12"/>
    </row>
    <row r="42" ht="14.25">
      <c r="B42" s="12"/>
    </row>
    <row r="43" ht="14.25">
      <c r="B43" s="12"/>
    </row>
    <row r="44" ht="14.25">
      <c r="B44" s="12"/>
    </row>
    <row r="45" ht="14.25">
      <c r="B45" s="12"/>
    </row>
    <row r="46" ht="14.25">
      <c r="B46" s="12"/>
    </row>
    <row r="47" ht="14.25">
      <c r="B47" s="12"/>
    </row>
    <row r="48" ht="14.25">
      <c r="B48" s="12"/>
    </row>
    <row r="49" ht="14.25">
      <c r="B49" s="12"/>
    </row>
    <row r="50" ht="14.25">
      <c r="B50" s="12"/>
    </row>
    <row r="51" ht="14.25">
      <c r="B51" s="12"/>
    </row>
    <row r="52" ht="14.25">
      <c r="B52" s="12"/>
    </row>
    <row r="53" ht="14.25">
      <c r="B53" s="12"/>
    </row>
    <row r="54" ht="14.25">
      <c r="B54" s="12"/>
    </row>
    <row r="55" ht="14.25">
      <c r="B55" s="12"/>
    </row>
    <row r="56" ht="14.25">
      <c r="B56" s="12"/>
    </row>
    <row r="57" ht="14.25">
      <c r="B57" s="12"/>
    </row>
    <row r="58" ht="14.25">
      <c r="B58" s="12"/>
    </row>
    <row r="59" ht="14.25">
      <c r="B59" s="12"/>
    </row>
    <row r="60" ht="14.25">
      <c r="B60" s="12"/>
    </row>
    <row r="61" ht="14.25">
      <c r="B61" s="12"/>
    </row>
    <row r="62" ht="14.25">
      <c r="B62" s="12"/>
    </row>
    <row r="63" ht="14.25">
      <c r="B63" s="12"/>
    </row>
    <row r="64" ht="14.25">
      <c r="B64" s="12"/>
    </row>
    <row r="65" ht="14.25">
      <c r="B65" s="12"/>
    </row>
    <row r="66" ht="14.25">
      <c r="B66" s="12"/>
    </row>
    <row r="67" ht="14.25">
      <c r="B67" s="12"/>
    </row>
    <row r="68" ht="14.25">
      <c r="B68" s="12"/>
    </row>
    <row r="69" ht="14.25">
      <c r="B69" s="12"/>
    </row>
    <row r="70" ht="14.25">
      <c r="B70" s="12"/>
    </row>
    <row r="71" ht="14.25">
      <c r="B71" s="12"/>
    </row>
    <row r="72" ht="14.25">
      <c r="B72" s="12"/>
    </row>
    <row r="73" ht="14.25">
      <c r="B73" s="12"/>
    </row>
    <row r="74" ht="14.25">
      <c r="B74" s="12"/>
    </row>
    <row r="75" ht="14.25">
      <c r="B75" s="12"/>
    </row>
    <row r="76" ht="14.25">
      <c r="B76" s="12"/>
    </row>
    <row r="77" ht="14.25">
      <c r="B77" s="12"/>
    </row>
    <row r="78" ht="14.25">
      <c r="B78" s="12"/>
    </row>
    <row r="79" ht="14.25">
      <c r="B79" s="12"/>
    </row>
    <row r="80" ht="14.25">
      <c r="B80" s="12"/>
    </row>
    <row r="81" ht="14.25">
      <c r="B81" s="12"/>
    </row>
    <row r="82" ht="14.25">
      <c r="B82" s="12"/>
    </row>
    <row r="83" ht="14.25">
      <c r="B83" s="12"/>
    </row>
    <row r="84" ht="14.25">
      <c r="B84" s="12"/>
    </row>
  </sheetData>
  <sheetProtection/>
  <mergeCells count="41">
    <mergeCell ref="B13:B14"/>
    <mergeCell ref="B15:B16"/>
    <mergeCell ref="E16:F16"/>
    <mergeCell ref="G16:H16"/>
    <mergeCell ref="I16:J16"/>
    <mergeCell ref="K16:L16"/>
    <mergeCell ref="E1:F15"/>
    <mergeCell ref="G1:H15"/>
    <mergeCell ref="O16:P16"/>
    <mergeCell ref="Q16:R16"/>
    <mergeCell ref="I1:J15"/>
    <mergeCell ref="K1:L15"/>
    <mergeCell ref="M1:N15"/>
    <mergeCell ref="O1:P15"/>
    <mergeCell ref="Q1:R15"/>
    <mergeCell ref="M16:N16"/>
    <mergeCell ref="B17:B18"/>
    <mergeCell ref="C17:D17"/>
    <mergeCell ref="E17:F17"/>
    <mergeCell ref="G17:H17"/>
    <mergeCell ref="I17:J17"/>
    <mergeCell ref="M17:N17"/>
    <mergeCell ref="O17:P17"/>
    <mergeCell ref="Q17:R17"/>
    <mergeCell ref="C18:D18"/>
    <mergeCell ref="E18:F18"/>
    <mergeCell ref="G18:H18"/>
    <mergeCell ref="I18:J18"/>
    <mergeCell ref="C19:D19"/>
    <mergeCell ref="E19:F19"/>
    <mergeCell ref="G19:H19"/>
    <mergeCell ref="I19:J19"/>
    <mergeCell ref="K17:L17"/>
    <mergeCell ref="K19:L19"/>
    <mergeCell ref="M19:N19"/>
    <mergeCell ref="O19:P19"/>
    <mergeCell ref="Q19:R19"/>
    <mergeCell ref="K18:L18"/>
    <mergeCell ref="M18:N18"/>
    <mergeCell ref="O18:P18"/>
    <mergeCell ref="Q18:R18"/>
  </mergeCells>
  <printOptions horizontalCentered="1"/>
  <pageMargins left="0" right="0" top="0" bottom="0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Ligue</dc:creator>
  <cp:keywords/>
  <dc:description/>
  <cp:lastModifiedBy>Christophe LAROCHE</cp:lastModifiedBy>
  <cp:lastPrinted>2022-05-08T07:13:09Z</cp:lastPrinted>
  <dcterms:created xsi:type="dcterms:W3CDTF">2018-10-08T09:36:35Z</dcterms:created>
  <dcterms:modified xsi:type="dcterms:W3CDTF">2023-01-20T06:51:54Z</dcterms:modified>
  <cp:category/>
  <cp:version/>
  <cp:contentType/>
  <cp:contentStatus/>
</cp:coreProperties>
</file>